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13_ncr:1_{3908BDBF-5E89-457F-AD42-2A5438B5E70A}" xr6:coauthVersionLast="47" xr6:coauthVersionMax="47" xr10:uidLastSave="{00000000-0000-0000-0000-000000000000}"/>
  <bookViews>
    <workbookView xWindow="420" yWindow="390" windowWidth="22905" windowHeight="15180" activeTab="1" xr2:uid="{4FFB9701-5C7F-4D05-BB89-E526D7BF405F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Field_Activities!$A$2:$D$18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E9" i="1"/>
  <c r="E8" i="1"/>
  <c r="E7" i="1"/>
  <c r="F3" i="1"/>
  <c r="F47" i="1" l="1"/>
  <c r="F43" i="1"/>
  <c r="F41" i="1"/>
  <c r="F40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E17" i="1"/>
  <c r="F17" i="1" s="1"/>
  <c r="E16" i="1"/>
  <c r="F16" i="1" s="1"/>
  <c r="E15" i="1"/>
  <c r="F15" i="1" s="1"/>
  <c r="E14" i="1"/>
  <c r="F14" i="1" s="1"/>
  <c r="F13" i="1"/>
  <c r="E12" i="1"/>
  <c r="F12" i="1" s="1"/>
  <c r="D11" i="1"/>
  <c r="F11" i="1" s="1"/>
  <c r="D10" i="1"/>
  <c r="F10" i="1" s="1"/>
  <c r="F9" i="1"/>
  <c r="F8" i="1"/>
  <c r="F7" i="1"/>
  <c r="F6" i="1"/>
  <c r="F28" i="1" l="1"/>
  <c r="F29" i="1"/>
  <c r="F49" i="1"/>
  <c r="F48" i="1"/>
  <c r="F36" i="1" l="1"/>
  <c r="F44" i="1" s="1"/>
  <c r="F45" i="1" s="1"/>
  <c r="F50" i="1"/>
  <c r="F51" i="1" l="1"/>
  <c r="F5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69D0BC28-1442-40BE-8CED-0462A6CE15B3}">
      <text>
        <r>
          <rPr>
            <sz val="9"/>
            <color indexed="81"/>
            <rFont val="Tahoma"/>
            <family val="2"/>
          </rPr>
          <t>Seeding rate of 28,000 seed per acre at $3.75/thousand seed</t>
        </r>
      </text>
    </comment>
    <comment ref="F13" authorId="0" shapeId="0" xr:uid="{34A46591-017F-4C48-AE39-F7673F62C450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2 pt Glyphosate at $3.75/pt
2 pt 2,4-D at $2.25/pt
3.5 oz Zidua SC at $5.75/oz
3.6 pt Halex GT at $7.53/pt
2 qt Atrazine at $4/qt</t>
        </r>
      </text>
    </comment>
  </commentList>
</comments>
</file>

<file path=xl/sharedStrings.xml><?xml version="1.0" encoding="utf-8"?>
<sst xmlns="http://schemas.openxmlformats.org/spreadsheetml/2006/main" count="156" uniqueCount="104">
  <si>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</si>
  <si>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</si>
  <si>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</si>
  <si>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</si>
  <si>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</si>
  <si>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</si>
  <si>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</si>
  <si>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</si>
  <si>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</si>
  <si>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</si>
  <si>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</si>
  <si>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</si>
  <si>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Thous</t>
  </si>
  <si>
    <t>Nitrogen (Urea, 46-0-0)</t>
  </si>
  <si>
    <t>Lbs/ac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</si>
  <si>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</si>
  <si>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</si>
  <si>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</si>
  <si>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</si>
  <si>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</si>
  <si>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</si>
  <si>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</si>
  <si>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</si>
  <si>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</si>
  <si>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</si>
  <si>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</si>
  <si>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</si>
  <si>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</si>
  <si>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</si>
  <si>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</si>
  <si>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</si>
  <si>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</si>
  <si>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</si>
  <si>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</si>
  <si>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</si>
  <si>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</si>
  <si>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</si>
  <si>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</si>
  <si>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</si>
  <si>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</si>
  <si>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</si>
  <si>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</si>
  <si>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</si>
  <si>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</si>
  <si>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</si>
  <si>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 xml:space="preserve">Stacked Gene </t>
  </si>
  <si>
    <t>Estimated Cost Per Acre*</t>
  </si>
  <si>
    <t xml:space="preserve">Disc </t>
    <phoneticPr fontId="2" type="noConversion"/>
  </si>
  <si>
    <t>32 ft</t>
    <phoneticPr fontId="2" type="noConversion"/>
  </si>
  <si>
    <t>Fall Tillage</t>
    <phoneticPr fontId="2" type="noConversion"/>
  </si>
  <si>
    <t xml:space="preserve">Field Cultivator </t>
    <phoneticPr fontId="2" type="noConversion"/>
  </si>
  <si>
    <t>Self-Propelled Sprayer</t>
  </si>
  <si>
    <t>90 ft.</t>
  </si>
  <si>
    <t>Herbicide ( Burndown)</t>
  </si>
  <si>
    <t>Hipper</t>
  </si>
  <si>
    <t>12 Row</t>
  </si>
  <si>
    <t>Tillage</t>
  </si>
  <si>
    <t>Fertilizer Spreader</t>
  </si>
  <si>
    <t>30 ft.</t>
  </si>
  <si>
    <t>Fertilizer</t>
  </si>
  <si>
    <t>Do All (Seedbed Finisher)</t>
  </si>
  <si>
    <t>Planter</t>
  </si>
  <si>
    <t>Plant</t>
  </si>
  <si>
    <t>28,000 seed</t>
  </si>
  <si>
    <t>3.5 oz Zidua SC</t>
  </si>
  <si>
    <t>200 lbs Urea (46-0-0)</t>
  </si>
  <si>
    <t>3.6 pt Halex GT, 2 qt Atrazine</t>
  </si>
  <si>
    <t>Combine</t>
  </si>
  <si>
    <t>325 hp</t>
  </si>
  <si>
    <t>Harvest</t>
  </si>
  <si>
    <t>Corn Head</t>
  </si>
  <si>
    <t>8 Row</t>
  </si>
  <si>
    <t>Grain Wagon (700 bu)</t>
  </si>
  <si>
    <t>*Costs per acre include costs associated with the field trip and inputs.</t>
  </si>
  <si>
    <t>**See field activities tab for a breakdown of equipment usage.</t>
  </si>
  <si>
    <t>Blend (100 lbs Urea, 29 lbs Zinc Sulfate, 100 lbs Ammonium Sulfate, 150 lbs Potash, and 120 lbs Phosphate)</t>
  </si>
  <si>
    <t>Phosphate (0-46-0)</t>
  </si>
  <si>
    <t>Potash (0-0-60)</t>
  </si>
  <si>
    <t>Ammonium Sulfate (21-0-0-24)</t>
  </si>
  <si>
    <t>Zinc Sulfate</t>
  </si>
  <si>
    <t>Other Nutrients, Including Poultry Litter</t>
  </si>
  <si>
    <t>Fungicide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</si>
  <si>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</si>
  <si>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</si>
  <si>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</si>
  <si>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</si>
  <si>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</si>
  <si>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Custome Hire, Air Seeding</t>
  </si>
  <si>
    <t>Other Inputs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</si>
  <si>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</si>
  <si>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</si>
  <si>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</si>
  <si>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</si>
  <si>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</si>
  <si>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</si>
  <si>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</si>
  <si>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</si>
  <si>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</si>
  <si>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</si>
  <si>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</si>
  <si>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2 pt Glyphosate, 2 pt 2,4-D</t>
  </si>
  <si>
    <t>Table 6. 2022 Corn Enterprise Budget, Stacked Gene, No Irrigation</t>
  </si>
  <si>
    <t>Table A-6. Corn Field Activities, No Irrigation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</si>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</sst>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"/>
    <numFmt numFmtId="165" formatCode="0.000"/>
    <numFmt numFmtId="166" formatCode="0.0000"/>
    <numFmt numFmtId="167" formatCode="&quot;$&quot;#,##0.00"/>
  </numFmts>
  <fonts count="23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color indexed="8"/>
      <name val="Arial"/>
      <family val="2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23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0" fontId="5" fillId="3" borderId="0" xfId="1" applyFont="1" applyFill="1" applyProtection="1">
      <protection locked="0"/>
    </xf>
    <xf numFmtId="0" fontId="0" fillId="3" borderId="0" xfId="0" applyFill="1"/>
    <xf numFmtId="0" fontId="6" fillId="3" borderId="0" xfId="0" applyFont="1" applyFill="1"/>
    <xf numFmtId="4" fontId="7" fillId="4" borderId="0" xfId="0" applyNumberFormat="1" applyFont="1" applyFill="1" applyAlignment="1" applyProtection="1">
      <alignment horizontal="right" vertical="center"/>
      <protection locked="0"/>
    </xf>
    <xf numFmtId="2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0" fontId="3" fillId="2" borderId="3" xfId="0" applyFont="1" applyFill="1" applyBorder="1" applyAlignment="1">
      <alignment horizontal="right"/>
    </xf>
    <xf numFmtId="0" fontId="7" fillId="3" borderId="0" xfId="0" applyFont="1" applyFill="1"/>
    <xf numFmtId="0" fontId="10" fillId="2" borderId="3" xfId="0" applyFont="1" applyFill="1" applyBorder="1"/>
    <xf numFmtId="0" fontId="11" fillId="3" borderId="0" xfId="0" applyFont="1" applyFill="1"/>
    <xf numFmtId="4" fontId="10" fillId="2" borderId="3" xfId="0" applyNumberFormat="1" applyFont="1" applyFill="1" applyBorder="1" applyAlignment="1">
      <alignment horizontal="right"/>
    </xf>
    <xf numFmtId="4" fontId="10" fillId="2" borderId="2" xfId="0" applyNumberFormat="1" applyFont="1" applyFill="1" applyBorder="1" applyAlignment="1">
      <alignment horizontal="right"/>
    </xf>
    <xf numFmtId="2" fontId="10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10" fillId="3" borderId="0" xfId="0" applyFont="1" applyFill="1"/>
    <xf numFmtId="0" fontId="1" fillId="3" borderId="0" xfId="0" applyFont="1" applyFill="1"/>
    <xf numFmtId="0" fontId="12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4" fontId="11" fillId="3" borderId="0" xfId="0" applyNumberFormat="1" applyFont="1" applyFill="1"/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11" fillId="3" borderId="0" xfId="0" applyFont="1" applyFill="1" applyAlignment="1">
      <alignment horizontal="center"/>
    </xf>
    <xf numFmtId="0" fontId="13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10" fillId="2" borderId="5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10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0" fontId="14" fillId="3" borderId="0" xfId="0" applyFont="1" applyFill="1"/>
    <xf numFmtId="2" fontId="7" fillId="3" borderId="0" xfId="0" applyNumberFormat="1" applyFont="1" applyFill="1"/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0" fillId="3" borderId="8" xfId="0" applyFill="1" applyBorder="1"/>
    <xf numFmtId="0" fontId="17" fillId="3" borderId="4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left"/>
    </xf>
    <xf numFmtId="0" fontId="17" fillId="3" borderId="0" xfId="0" applyFont="1" applyFill="1" applyAlignment="1">
      <alignment horizontal="left"/>
    </xf>
    <xf numFmtId="0" fontId="17" fillId="3" borderId="11" xfId="0" applyFont="1" applyFill="1" applyBorder="1" applyAlignment="1">
      <alignment horizontal="center"/>
    </xf>
    <xf numFmtId="8" fontId="17" fillId="3" borderId="12" xfId="0" applyNumberFormat="1" applyFont="1" applyFill="1" applyBorder="1" applyAlignment="1">
      <alignment horizontal="center"/>
    </xf>
    <xf numFmtId="0" fontId="17" fillId="4" borderId="13" xfId="0" applyFont="1" applyFill="1" applyBorder="1" applyAlignment="1">
      <alignment horizontal="left"/>
    </xf>
    <xf numFmtId="0" fontId="17" fillId="3" borderId="14" xfId="0" applyFont="1" applyFill="1" applyBorder="1" applyAlignment="1">
      <alignment horizontal="left"/>
    </xf>
    <xf numFmtId="0" fontId="17" fillId="3" borderId="15" xfId="0" applyFont="1" applyFill="1" applyBorder="1" applyAlignment="1">
      <alignment horizontal="center"/>
    </xf>
    <xf numFmtId="0" fontId="17" fillId="3" borderId="10" xfId="0" applyFont="1" applyFill="1" applyBorder="1"/>
    <xf numFmtId="0" fontId="17" fillId="3" borderId="0" xfId="0" applyFont="1" applyFill="1"/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/>
    <xf numFmtId="0" fontId="17" fillId="3" borderId="16" xfId="0" applyFont="1" applyFill="1" applyBorder="1"/>
    <xf numFmtId="0" fontId="18" fillId="3" borderId="15" xfId="0" applyFont="1" applyFill="1" applyBorder="1" applyAlignment="1">
      <alignment horizontal="center"/>
    </xf>
    <xf numFmtId="8" fontId="17" fillId="3" borderId="15" xfId="0" applyNumberFormat="1" applyFont="1" applyFill="1" applyBorder="1" applyAlignment="1">
      <alignment horizontal="center"/>
    </xf>
    <xf numFmtId="0" fontId="17" fillId="3" borderId="15" xfId="0" applyFont="1" applyFill="1" applyBorder="1" applyAlignment="1">
      <alignment horizontal="center" wrapText="1"/>
    </xf>
    <xf numFmtId="0" fontId="19" fillId="3" borderId="15" xfId="0" applyFont="1" applyFill="1" applyBorder="1" applyAlignment="1">
      <alignment horizontal="center"/>
    </xf>
    <xf numFmtId="0" fontId="18" fillId="3" borderId="13" xfId="0" applyFont="1" applyFill="1" applyBorder="1"/>
    <xf numFmtId="0" fontId="18" fillId="3" borderId="16" xfId="0" applyFont="1" applyFill="1" applyBorder="1"/>
    <xf numFmtId="0" fontId="20" fillId="3" borderId="0" xfId="0" applyFont="1" applyFill="1"/>
    <xf numFmtId="0" fontId="17" fillId="3" borderId="17" xfId="0" applyFont="1" applyFill="1" applyBorder="1"/>
    <xf numFmtId="0" fontId="17" fillId="3" borderId="18" xfId="0" applyFont="1" applyFill="1" applyBorder="1"/>
    <xf numFmtId="0" fontId="17" fillId="3" borderId="19" xfId="0" applyFont="1" applyFill="1" applyBorder="1" applyAlignment="1">
      <alignment horizontal="center"/>
    </xf>
    <xf numFmtId="8" fontId="17" fillId="3" borderId="19" xfId="0" applyNumberFormat="1" applyFont="1" applyFill="1" applyBorder="1" applyAlignment="1">
      <alignment horizontal="center"/>
    </xf>
    <xf numFmtId="0" fontId="17" fillId="3" borderId="20" xfId="0" applyFont="1" applyFill="1" applyBorder="1"/>
    <xf numFmtId="0" fontId="17" fillId="3" borderId="21" xfId="0" applyFont="1" applyFill="1" applyBorder="1"/>
    <xf numFmtId="0" fontId="17" fillId="3" borderId="20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8" fontId="17" fillId="3" borderId="22" xfId="0" applyNumberFormat="1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8" fontId="17" fillId="3" borderId="11" xfId="0" applyNumberFormat="1" applyFont="1" applyFill="1" applyBorder="1" applyAlignment="1">
      <alignment horizontal="center"/>
    </xf>
    <xf numFmtId="0" fontId="17" fillId="3" borderId="23" xfId="0" applyFont="1" applyFill="1" applyBorder="1"/>
    <xf numFmtId="0" fontId="17" fillId="3" borderId="24" xfId="0" applyFont="1" applyFill="1" applyBorder="1"/>
    <xf numFmtId="0" fontId="17" fillId="3" borderId="23" xfId="0" applyFont="1" applyFill="1" applyBorder="1" applyAlignment="1">
      <alignment horizontal="center"/>
    </xf>
    <xf numFmtId="0" fontId="17" fillId="3" borderId="25" xfId="0" applyFont="1" applyFill="1" applyBorder="1" applyAlignment="1">
      <alignment horizontal="center"/>
    </xf>
    <xf numFmtId="8" fontId="17" fillId="3" borderId="25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8" fontId="17" fillId="3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6" xfId="0" applyNumberFormat="1" applyFont="1" applyFill="1" applyBorder="1"/>
    <xf numFmtId="0" fontId="10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5" fillId="5" borderId="0" xfId="0" applyNumberFormat="1" applyFont="1" applyFill="1" applyAlignment="1">
      <alignment horizontal="right"/>
    </xf>
    <xf numFmtId="165" fontId="7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0" fontId="7" fillId="5" borderId="0" xfId="0" applyFont="1" applyFill="1" applyAlignment="1">
      <alignment horizontal="left" indent="1"/>
    </xf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4" fontId="10" fillId="2" borderId="26" xfId="0" applyNumberFormat="1" applyFont="1" applyFill="1" applyBorder="1" applyAlignment="1">
      <alignment horizontal="right"/>
    </xf>
    <xf numFmtId="4" fontId="11" fillId="3" borderId="0" xfId="0" applyNumberFormat="1" applyFont="1" applyFill="1" applyBorder="1"/>
    <xf numFmtId="0" fontId="5" fillId="3" borderId="0" xfId="1" applyFont="1" applyFill="1" applyBorder="1" applyProtection="1">
      <protection locked="0"/>
    </xf>
    <xf numFmtId="0" fontId="16" fillId="3" borderId="4" xfId="2" applyFont="1" applyFill="1" applyBorder="1" applyAlignment="1">
      <alignment horizontal="left"/>
    </xf>
    <xf numFmtId="0" fontId="16" fillId="3" borderId="7" xfId="2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Normal 4" xfId="2" xr:uid="{AE87E1E6-F3D5-421D-A0D1-FE63ED335A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3_CornStacked_NoIrr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/>
      <sheetData sheetId="1">
        <row r="22">
          <cell r="B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AI11">
            <v>1.6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$/ac-in</v>
          </cell>
        </row>
        <row r="27">
          <cell r="A27" t="str">
            <v>Energy Cost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</row>
        <row r="30">
          <cell r="A30" t="str">
            <v>Operating Cost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</row>
        <row r="31">
          <cell r="A31"/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/>
      <sheetData sheetId="22">
        <row r="6">
          <cell r="D6">
            <v>100</v>
          </cell>
        </row>
        <row r="7">
          <cell r="D7">
            <v>29</v>
          </cell>
        </row>
        <row r="8">
          <cell r="D8">
            <v>0</v>
          </cell>
          <cell r="E8">
            <v>0</v>
          </cell>
        </row>
        <row r="9">
          <cell r="D9">
            <v>0</v>
          </cell>
          <cell r="E9">
            <v>0.21</v>
          </cell>
        </row>
        <row r="10">
          <cell r="D10">
            <v>0</v>
          </cell>
          <cell r="E10">
            <v>0</v>
          </cell>
        </row>
      </sheetData>
      <sheetData sheetId="23">
        <row r="40">
          <cell r="F40">
            <v>0</v>
          </cell>
        </row>
        <row r="46">
          <cell r="F46">
            <v>0</v>
          </cell>
        </row>
        <row r="57">
          <cell r="F57">
            <v>0</v>
          </cell>
        </row>
        <row r="68">
          <cell r="F68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023AF-C2E9-4C75-A7A8-04270F220BCE}">
  <sheetPr codeName="Sheet15"/>
  <dimension ref="A1:Z44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6.42578125" customWidth="1"/>
    <col min="3" max="3" width="26.42578125" customWidth="1"/>
    <col min="4" max="4" width="35" bestFit="1" customWidth="1"/>
    <col min="5" max="5" width="20.7109375" bestFit="1" customWidth="1"/>
  </cols>
  <sheetData>
    <row r="1" spans="1:26" ht="15.75" customHeight="1" thickBot="1" x14ac:dyDescent="0.3">
      <c r="A1" s="120"/>
      <c r="B1" s="120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21" t="s">
        <v>102</v>
      </c>
      <c r="B2" s="122"/>
      <c r="C2" s="122"/>
      <c r="D2" s="122"/>
      <c r="E2" s="47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8" t="s">
        <v>42</v>
      </c>
      <c r="B3" s="49" t="s">
        <v>43</v>
      </c>
      <c r="C3" s="50" t="s">
        <v>44</v>
      </c>
      <c r="D3" s="50" t="s">
        <v>45</v>
      </c>
      <c r="E3" s="50" t="s">
        <v>46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1" t="s">
        <v>47</v>
      </c>
      <c r="B4" s="52" t="s">
        <v>48</v>
      </c>
      <c r="C4" s="53" t="s">
        <v>49</v>
      </c>
      <c r="D4" s="53"/>
      <c r="E4" s="54">
        <v>6.6197341189117402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5" t="s">
        <v>50</v>
      </c>
      <c r="B5" s="56" t="s">
        <v>48</v>
      </c>
      <c r="C5" s="57" t="s">
        <v>49</v>
      </c>
      <c r="D5" s="57"/>
      <c r="E5" s="54">
        <v>3.6803569988115474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58" t="s">
        <v>51</v>
      </c>
      <c r="B6" s="59" t="s">
        <v>52</v>
      </c>
      <c r="C6" s="60" t="s">
        <v>53</v>
      </c>
      <c r="D6" s="57" t="s">
        <v>100</v>
      </c>
      <c r="E6" s="54">
        <v>16.396883644599509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61" t="s">
        <v>54</v>
      </c>
      <c r="B7" s="62" t="s">
        <v>55</v>
      </c>
      <c r="C7" s="63" t="s">
        <v>56</v>
      </c>
      <c r="D7" s="57"/>
      <c r="E7" s="64">
        <v>6.2792234238338898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38.25" x14ac:dyDescent="0.2">
      <c r="A8" s="58" t="s">
        <v>57</v>
      </c>
      <c r="B8" s="59" t="s">
        <v>58</v>
      </c>
      <c r="C8" s="57" t="s">
        <v>59</v>
      </c>
      <c r="D8" s="65" t="s">
        <v>75</v>
      </c>
      <c r="E8" s="64">
        <v>255.41007177170212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61" t="s">
        <v>60</v>
      </c>
      <c r="B9" s="62" t="s">
        <v>55</v>
      </c>
      <c r="C9" s="57" t="s">
        <v>56</v>
      </c>
      <c r="D9" s="66"/>
      <c r="E9" s="64">
        <v>2.9414820599926936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67" t="s">
        <v>61</v>
      </c>
      <c r="B10" s="68" t="s">
        <v>55</v>
      </c>
      <c r="C10" s="57" t="s">
        <v>62</v>
      </c>
      <c r="D10" s="66" t="s">
        <v>63</v>
      </c>
      <c r="E10" s="64">
        <v>104.67990182380596</v>
      </c>
      <c r="F10" s="3"/>
      <c r="G10" s="3"/>
      <c r="H10" s="3"/>
      <c r="I10" s="69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61" t="s">
        <v>51</v>
      </c>
      <c r="B11" s="62" t="s">
        <v>52</v>
      </c>
      <c r="C11" s="57" t="s">
        <v>16</v>
      </c>
      <c r="D11" s="66" t="s">
        <v>64</v>
      </c>
      <c r="E11" s="64">
        <v>24.521883644599509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8" t="s">
        <v>57</v>
      </c>
      <c r="B12" s="59" t="s">
        <v>58</v>
      </c>
      <c r="C12" s="57" t="s">
        <v>59</v>
      </c>
      <c r="D12" s="63" t="s">
        <v>65</v>
      </c>
      <c r="E12" s="64">
        <v>101.5100717717021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thickBot="1" x14ac:dyDescent="0.25">
      <c r="A13" s="70" t="s">
        <v>51</v>
      </c>
      <c r="B13" s="71" t="s">
        <v>52</v>
      </c>
      <c r="C13" s="72" t="s">
        <v>16</v>
      </c>
      <c r="D13" s="72" t="s">
        <v>66</v>
      </c>
      <c r="E13" s="73">
        <v>39.504883644599509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74" t="s">
        <v>67</v>
      </c>
      <c r="B14" s="75" t="s">
        <v>68</v>
      </c>
      <c r="C14" s="76" t="s">
        <v>69</v>
      </c>
      <c r="D14" s="77"/>
      <c r="E14" s="78">
        <v>17.881574328152702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">
      <c r="A15" s="58" t="s">
        <v>70</v>
      </c>
      <c r="B15" s="59" t="s">
        <v>71</v>
      </c>
      <c r="C15" s="79" t="s">
        <v>69</v>
      </c>
      <c r="D15" s="53"/>
      <c r="E15" s="80">
        <v>3.0738199921052369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thickBot="1" x14ac:dyDescent="0.25">
      <c r="A16" s="81" t="s">
        <v>72</v>
      </c>
      <c r="B16" s="82"/>
      <c r="C16" s="83" t="s">
        <v>69</v>
      </c>
      <c r="D16" s="84"/>
      <c r="E16" s="85">
        <v>6.050111419456794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86" t="s">
        <v>73</v>
      </c>
      <c r="B17" s="59"/>
      <c r="C17" s="87"/>
      <c r="D17" s="87"/>
      <c r="E17" s="8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">
      <c r="A18" s="3"/>
      <c r="B18" s="3"/>
      <c r="C18" s="3"/>
      <c r="D18" s="3"/>
      <c r="E18" s="88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59"/>
      <c r="B19" s="3"/>
      <c r="C19" s="59"/>
      <c r="D19" s="59"/>
      <c r="E19" s="88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59"/>
      <c r="B20" s="3"/>
      <c r="C20" s="3"/>
      <c r="D20" s="5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73589-8076-4395-A48F-67BBB508C5B3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6" customWidth="1"/>
    <col min="9" max="9" width="8.7109375" style="46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11" t="s">
        <v>101</v>
      </c>
      <c r="B1" s="111"/>
      <c r="C1" s="111"/>
      <c r="D1" s="111"/>
      <c r="E1" s="111"/>
      <c r="F1" s="112"/>
      <c r="G1" s="1"/>
      <c r="H1" s="23"/>
      <c r="I1" s="23"/>
      <c r="J1" s="23"/>
      <c r="K1" s="3"/>
      <c r="L1" s="3"/>
      <c r="M1" s="3"/>
      <c r="N1" s="3"/>
      <c r="O1" s="3"/>
      <c r="P1" s="4"/>
      <c r="Q1" s="3"/>
      <c r="R1" s="3"/>
      <c r="S1" s="5"/>
      <c r="T1" s="6"/>
      <c r="U1" s="3"/>
      <c r="V1" s="3"/>
      <c r="W1" s="3"/>
      <c r="X1" s="3"/>
      <c r="Y1" s="3"/>
      <c r="Z1" s="3"/>
    </row>
    <row r="2" spans="1:26" ht="16.149999999999999" customHeight="1" x14ac:dyDescent="0.25">
      <c r="A2" s="90" t="s">
        <v>0</v>
      </c>
      <c r="B2" s="109" t="s">
        <v>1</v>
      </c>
      <c r="C2" s="109" t="s">
        <v>2</v>
      </c>
      <c r="D2" s="109" t="s">
        <v>3</v>
      </c>
      <c r="E2" s="109" t="s">
        <v>4</v>
      </c>
      <c r="F2" s="109" t="s">
        <v>5</v>
      </c>
      <c r="G2" s="7"/>
      <c r="H2" s="23" t="s">
        <v>74</v>
      </c>
      <c r="I2" s="23"/>
      <c r="J2" s="23"/>
      <c r="K2" s="3"/>
      <c r="L2" s="3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110" t="s">
        <v>6</v>
      </c>
      <c r="B3" s="8">
        <v>1</v>
      </c>
      <c r="C3" s="95" t="s">
        <v>99</v>
      </c>
      <c r="D3" s="5">
        <v>125</v>
      </c>
      <c r="E3" s="5">
        <v>6.8</v>
      </c>
      <c r="F3" s="97">
        <f>D3*E3*B3</f>
        <v>850</v>
      </c>
      <c r="G3" s="9"/>
      <c r="H3" s="23"/>
      <c r="I3" s="23"/>
      <c r="J3" s="23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91"/>
      <c r="B4" s="94"/>
      <c r="C4" s="95"/>
      <c r="D4" s="96"/>
      <c r="E4" s="101"/>
      <c r="F4" s="97"/>
      <c r="G4" s="11"/>
      <c r="H4" s="23"/>
      <c r="I4" s="23"/>
      <c r="J4" s="23"/>
      <c r="K4" s="3"/>
      <c r="L4" s="3"/>
      <c r="M4" s="3"/>
      <c r="N4" s="3"/>
      <c r="O4" s="3"/>
      <c r="P4" s="12"/>
      <c r="Q4" s="10"/>
      <c r="R4" s="10"/>
      <c r="S4" s="5"/>
      <c r="T4" s="6"/>
      <c r="U4" s="10"/>
      <c r="V4" s="10"/>
      <c r="W4" s="10"/>
      <c r="X4" s="10"/>
      <c r="Y4" s="10"/>
      <c r="Z4" s="10"/>
    </row>
    <row r="5" spans="1:26" ht="17.25" customHeight="1" x14ac:dyDescent="0.25">
      <c r="A5" s="90" t="s">
        <v>7</v>
      </c>
      <c r="B5" s="91"/>
      <c r="C5" s="108" t="s">
        <v>2</v>
      </c>
      <c r="D5" s="108" t="s">
        <v>8</v>
      </c>
      <c r="E5" s="109" t="s">
        <v>9</v>
      </c>
      <c r="F5" s="108" t="s">
        <v>10</v>
      </c>
      <c r="G5" s="11"/>
      <c r="H5" s="23"/>
      <c r="I5" s="23"/>
      <c r="J5" s="23"/>
      <c r="K5" s="3"/>
      <c r="L5" s="3"/>
      <c r="M5" s="3"/>
      <c r="N5" s="3"/>
      <c r="O5" s="3"/>
      <c r="P5" s="12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" x14ac:dyDescent="0.25">
      <c r="A6" s="91" t="s">
        <v>11</v>
      </c>
      <c r="B6" s="8">
        <v>1</v>
      </c>
      <c r="C6" s="106" t="s">
        <v>12</v>
      </c>
      <c r="D6" s="107">
        <v>28</v>
      </c>
      <c r="E6" s="101">
        <v>3.5</v>
      </c>
      <c r="F6" s="97">
        <f>D6*E6*B6</f>
        <v>98</v>
      </c>
      <c r="G6" s="11"/>
      <c r="H6" s="23"/>
      <c r="I6" s="23"/>
      <c r="J6" s="23"/>
      <c r="K6" s="3"/>
      <c r="L6" s="3"/>
      <c r="M6" s="3"/>
      <c r="N6" s="3"/>
      <c r="O6" s="3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3.9" customHeight="1" x14ac:dyDescent="0.25">
      <c r="A7" s="91" t="s">
        <v>13</v>
      </c>
      <c r="B7" s="8">
        <v>1</v>
      </c>
      <c r="C7" s="95" t="s">
        <v>14</v>
      </c>
      <c r="D7" s="101">
        <v>300</v>
      </c>
      <c r="E7" s="104">
        <f>990/2000</f>
        <v>0.495</v>
      </c>
      <c r="F7" s="97">
        <f t="shared" ref="F7:F17" si="0">D7*E7*B7</f>
        <v>148.5</v>
      </c>
      <c r="G7" s="11"/>
      <c r="H7" s="23"/>
      <c r="I7" s="23"/>
      <c r="J7" s="23"/>
      <c r="K7" s="3"/>
      <c r="L7" s="3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91" t="s">
        <v>76</v>
      </c>
      <c r="B8" s="8">
        <v>1</v>
      </c>
      <c r="C8" s="95" t="s">
        <v>14</v>
      </c>
      <c r="D8" s="101">
        <v>120</v>
      </c>
      <c r="E8" s="104">
        <f>930/2000</f>
        <v>0.46500000000000002</v>
      </c>
      <c r="F8" s="97">
        <f t="shared" si="0"/>
        <v>55.800000000000004</v>
      </c>
      <c r="G8" s="7"/>
      <c r="H8" s="23"/>
      <c r="I8" s="23"/>
      <c r="J8" s="23"/>
      <c r="K8" s="3"/>
      <c r="L8" s="3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91" t="s">
        <v>77</v>
      </c>
      <c r="B9" s="8">
        <v>1</v>
      </c>
      <c r="C9" s="95" t="s">
        <v>14</v>
      </c>
      <c r="D9" s="101">
        <v>150</v>
      </c>
      <c r="E9" s="104">
        <f>890/2000</f>
        <v>0.44500000000000001</v>
      </c>
      <c r="F9" s="97">
        <f t="shared" si="0"/>
        <v>66.75</v>
      </c>
      <c r="G9" s="9"/>
      <c r="H9" s="23"/>
      <c r="I9" s="23"/>
      <c r="J9" s="23"/>
      <c r="K9" s="3"/>
      <c r="L9" s="3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91" t="s">
        <v>78</v>
      </c>
      <c r="B10" s="8">
        <v>1</v>
      </c>
      <c r="C10" s="95" t="s">
        <v>14</v>
      </c>
      <c r="D10" s="101">
        <f>[1]Fertilizer!D6</f>
        <v>100</v>
      </c>
      <c r="E10" s="104">
        <f>735/2000</f>
        <v>0.36749999999999999</v>
      </c>
      <c r="F10" s="97">
        <f t="shared" si="0"/>
        <v>36.75</v>
      </c>
      <c r="G10" s="13"/>
      <c r="H10" s="23"/>
      <c r="I10" s="23"/>
      <c r="J10" s="23"/>
      <c r="K10" s="3"/>
      <c r="L10" s="3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91" t="s">
        <v>79</v>
      </c>
      <c r="B11" s="8">
        <v>1</v>
      </c>
      <c r="C11" s="95" t="s">
        <v>14</v>
      </c>
      <c r="D11" s="101">
        <f>[1]Fertilizer!D7</f>
        <v>29</v>
      </c>
      <c r="E11" s="104">
        <v>1.5</v>
      </c>
      <c r="F11" s="97">
        <f t="shared" si="0"/>
        <v>43.5</v>
      </c>
      <c r="G11" s="118"/>
      <c r="H11" s="119"/>
      <c r="I11" s="23"/>
      <c r="J11" s="23"/>
      <c r="K11" s="3"/>
      <c r="L11" s="3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91" t="s">
        <v>80</v>
      </c>
      <c r="B12" s="8">
        <v>1</v>
      </c>
      <c r="C12" s="95" t="s">
        <v>15</v>
      </c>
      <c r="D12" s="95">
        <v>1</v>
      </c>
      <c r="E12" s="101">
        <f>([1]Fertilizer!D8*[1]Fertilizer!E8)+([1]Fertilizer!D9*[1]Fertilizer!E9)+([1]Fertilizer!D10*[1]Fertilizer!E10)</f>
        <v>0</v>
      </c>
      <c r="F12" s="97">
        <f t="shared" si="0"/>
        <v>0</v>
      </c>
      <c r="G12" s="13"/>
      <c r="H12" s="23"/>
      <c r="I12" s="23"/>
      <c r="J12" s="89"/>
      <c r="K12" s="3"/>
      <c r="L12" s="3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91" t="s">
        <v>16</v>
      </c>
      <c r="B13" s="8">
        <v>1</v>
      </c>
      <c r="C13" s="95" t="s">
        <v>15</v>
      </c>
      <c r="D13" s="95">
        <v>1</v>
      </c>
      <c r="E13" s="101">
        <v>67.233000000000004</v>
      </c>
      <c r="F13" s="97">
        <f t="shared" si="0"/>
        <v>67.233000000000004</v>
      </c>
      <c r="G13" s="9"/>
      <c r="H13" s="23"/>
      <c r="I13" s="23"/>
      <c r="J13" s="23"/>
      <c r="K13" s="3"/>
      <c r="L13" s="3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91" t="s">
        <v>17</v>
      </c>
      <c r="B14" s="8">
        <v>1</v>
      </c>
      <c r="C14" s="95" t="s">
        <v>15</v>
      </c>
      <c r="D14" s="95">
        <v>1</v>
      </c>
      <c r="E14" s="101">
        <f>[1]Seed_Chemical!F40</f>
        <v>0</v>
      </c>
      <c r="F14" s="97">
        <f t="shared" si="0"/>
        <v>0</v>
      </c>
      <c r="G14" s="13"/>
      <c r="H14" s="23"/>
      <c r="I14" s="23"/>
      <c r="J14" s="23"/>
      <c r="K14" s="3"/>
      <c r="L14" s="3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91" t="s">
        <v>81</v>
      </c>
      <c r="B15" s="8">
        <v>1</v>
      </c>
      <c r="C15" s="95" t="s">
        <v>15</v>
      </c>
      <c r="D15" s="95">
        <v>1</v>
      </c>
      <c r="E15" s="101">
        <f>[1]Seed_Chemical!F46</f>
        <v>0</v>
      </c>
      <c r="F15" s="97">
        <f t="shared" si="0"/>
        <v>0</v>
      </c>
      <c r="G15" s="13"/>
      <c r="H15" s="23"/>
      <c r="I15" s="23"/>
      <c r="J15" s="23"/>
      <c r="K15" s="3"/>
      <c r="L15" s="3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91" t="s">
        <v>82</v>
      </c>
      <c r="B16" s="8">
        <v>1</v>
      </c>
      <c r="C16" s="95" t="s">
        <v>15</v>
      </c>
      <c r="D16" s="95">
        <v>1</v>
      </c>
      <c r="E16" s="101">
        <f>[1]Seed_Chemical!F57</f>
        <v>0</v>
      </c>
      <c r="F16" s="97">
        <f t="shared" si="0"/>
        <v>0</v>
      </c>
      <c r="G16" s="15"/>
      <c r="H16" s="23"/>
      <c r="I16" s="23"/>
      <c r="J16" s="2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91" t="s">
        <v>82</v>
      </c>
      <c r="B17" s="8">
        <v>1</v>
      </c>
      <c r="C17" s="95" t="s">
        <v>15</v>
      </c>
      <c r="D17" s="95">
        <v>1</v>
      </c>
      <c r="E17" s="101">
        <f>[1]Seed_Chemical!F68</f>
        <v>0</v>
      </c>
      <c r="F17" s="97">
        <f t="shared" si="0"/>
        <v>0</v>
      </c>
      <c r="G17" s="15"/>
      <c r="H17" s="23"/>
      <c r="I17" s="23"/>
      <c r="J17" s="2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91" t="s">
        <v>83</v>
      </c>
      <c r="B18" s="91"/>
      <c r="C18" s="95"/>
      <c r="D18" s="95"/>
      <c r="E18" s="101"/>
      <c r="F18" s="101"/>
      <c r="G18" s="15"/>
      <c r="H18" s="23"/>
      <c r="I18" s="23"/>
      <c r="J18" s="23"/>
      <c r="K18" s="3"/>
      <c r="L18" s="3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13" t="s">
        <v>84</v>
      </c>
      <c r="B19" s="8">
        <v>1</v>
      </c>
      <c r="C19" s="95" t="s">
        <v>15</v>
      </c>
      <c r="D19" s="20">
        <v>0</v>
      </c>
      <c r="E19" s="21">
        <v>7.5</v>
      </c>
      <c r="F19" s="97">
        <f>D19*E19*B19</f>
        <v>0</v>
      </c>
      <c r="G19" s="13"/>
      <c r="H19" s="23"/>
      <c r="I19" s="23"/>
      <c r="J19" s="23"/>
      <c r="K19" s="3"/>
      <c r="L19" s="3"/>
      <c r="M19" s="22"/>
      <c r="N19" s="23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13" t="s">
        <v>85</v>
      </c>
      <c r="B20" s="8">
        <v>1</v>
      </c>
      <c r="C20" s="95" t="s">
        <v>15</v>
      </c>
      <c r="D20" s="24">
        <v>0</v>
      </c>
      <c r="E20" s="21">
        <v>8</v>
      </c>
      <c r="F20" s="97">
        <f>D20*E20*B20</f>
        <v>0</v>
      </c>
      <c r="G20" s="13"/>
      <c r="H20" s="23"/>
      <c r="I20" s="23"/>
      <c r="J20" s="23"/>
      <c r="K20" s="3"/>
      <c r="L20" s="3"/>
      <c r="M20" s="22"/>
      <c r="N20" s="23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13" t="s">
        <v>86</v>
      </c>
      <c r="B21" s="8">
        <v>1</v>
      </c>
      <c r="C21" s="95" t="s">
        <v>14</v>
      </c>
      <c r="D21" s="24">
        <v>0</v>
      </c>
      <c r="E21" s="25">
        <v>0.08</v>
      </c>
      <c r="F21" s="97">
        <f>D21*E21*B21</f>
        <v>0</v>
      </c>
      <c r="G21" s="13"/>
      <c r="H21" s="23"/>
      <c r="I21" s="23"/>
      <c r="J21" s="23"/>
      <c r="K21" s="3"/>
      <c r="L21" s="3"/>
      <c r="M21" s="22"/>
      <c r="N21" s="23"/>
      <c r="O21" s="18"/>
      <c r="P21" s="2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91" t="s">
        <v>87</v>
      </c>
      <c r="B22" s="8">
        <v>1</v>
      </c>
      <c r="C22" s="95" t="s">
        <v>15</v>
      </c>
      <c r="D22" s="24">
        <v>0</v>
      </c>
      <c r="E22" s="21">
        <v>7.5</v>
      </c>
      <c r="F22" s="97">
        <f>D22*E22*B22</f>
        <v>0</v>
      </c>
      <c r="G22" s="13"/>
      <c r="H22" s="23"/>
      <c r="I22" s="23"/>
      <c r="J22" s="23"/>
      <c r="K22" s="3"/>
      <c r="L22" s="3"/>
      <c r="M22" s="22"/>
      <c r="N22" s="23"/>
      <c r="O22" s="18"/>
      <c r="P22" s="26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91" t="s">
        <v>18</v>
      </c>
      <c r="B23" s="91"/>
      <c r="C23" s="91"/>
      <c r="D23" s="91"/>
      <c r="E23" s="91"/>
      <c r="F23" s="91"/>
      <c r="G23" s="13"/>
      <c r="H23" s="23"/>
      <c r="I23" s="23"/>
      <c r="J23" s="23"/>
      <c r="K23" s="3"/>
      <c r="L23" s="3"/>
      <c r="M23" s="10"/>
      <c r="N23" s="27"/>
      <c r="O23" s="18"/>
      <c r="P23" s="26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91" t="s">
        <v>19</v>
      </c>
      <c r="B24" s="8">
        <v>1</v>
      </c>
      <c r="C24" s="95" t="s">
        <v>20</v>
      </c>
      <c r="D24" s="104">
        <v>3.5571540770154213</v>
      </c>
      <c r="E24" s="28">
        <v>3.89</v>
      </c>
      <c r="F24" s="97">
        <f t="shared" ref="F24:F35" si="1">D24*E24*B24</f>
        <v>13.837329359589988</v>
      </c>
      <c r="G24" s="29"/>
      <c r="H24" s="23"/>
      <c r="I24" s="23"/>
      <c r="J24" s="23"/>
      <c r="K24" s="3"/>
      <c r="L24" s="3"/>
      <c r="M24" s="22"/>
      <c r="N24" s="23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91" t="s">
        <v>21</v>
      </c>
      <c r="B25" s="8">
        <v>1</v>
      </c>
      <c r="C25" s="95" t="s">
        <v>15</v>
      </c>
      <c r="D25" s="95">
        <v>1</v>
      </c>
      <c r="E25" s="101">
        <v>7.6460633731313425</v>
      </c>
      <c r="F25" s="97">
        <f t="shared" si="1"/>
        <v>7.6460633731313425</v>
      </c>
      <c r="G25" s="13"/>
      <c r="H25" s="23"/>
      <c r="I25" s="23"/>
      <c r="J25" s="23"/>
      <c r="K25" s="3"/>
      <c r="L25" s="3"/>
      <c r="M25" s="22"/>
      <c r="N25" s="2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91" t="s">
        <v>22</v>
      </c>
      <c r="B26" s="8">
        <v>1</v>
      </c>
      <c r="C26" s="95" t="s">
        <v>20</v>
      </c>
      <c r="D26" s="104">
        <v>2.0274973147153599</v>
      </c>
      <c r="E26" s="28">
        <v>3.89</v>
      </c>
      <c r="F26" s="97">
        <f t="shared" si="1"/>
        <v>7.8869645542427502</v>
      </c>
      <c r="G26" s="13"/>
      <c r="H26" s="23"/>
      <c r="I26" s="23"/>
      <c r="J26" s="23"/>
      <c r="K26" s="3"/>
      <c r="L26" s="3"/>
      <c r="M26" s="22"/>
      <c r="N26" s="2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91" t="s">
        <v>23</v>
      </c>
      <c r="B27" s="8">
        <v>1</v>
      </c>
      <c r="C27" s="95" t="s">
        <v>15</v>
      </c>
      <c r="D27" s="95">
        <v>1</v>
      </c>
      <c r="E27" s="101">
        <v>7.9206327958296221</v>
      </c>
      <c r="F27" s="97">
        <f t="shared" si="1"/>
        <v>7.9206327958296221</v>
      </c>
      <c r="G27" s="15"/>
      <c r="H27" s="23"/>
      <c r="I27" s="23"/>
      <c r="J27" s="23"/>
      <c r="K27" s="3"/>
      <c r="L27" s="3"/>
      <c r="M27" s="22"/>
      <c r="N27" s="2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91" t="s">
        <v>24</v>
      </c>
      <c r="B28" s="8">
        <v>1</v>
      </c>
      <c r="C28" s="95" t="s">
        <v>25</v>
      </c>
      <c r="D28" s="30">
        <v>0</v>
      </c>
      <c r="E28" s="101">
        <v>0</v>
      </c>
      <c r="F28" s="97">
        <f t="shared" si="1"/>
        <v>0</v>
      </c>
      <c r="G28" s="15"/>
      <c r="H28" s="23"/>
      <c r="I28" s="23"/>
      <c r="J28" s="23"/>
      <c r="K28" s="3"/>
      <c r="L28" s="3"/>
      <c r="M28" s="22"/>
      <c r="N28" s="2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91" t="s">
        <v>26</v>
      </c>
      <c r="B29" s="94"/>
      <c r="C29" s="95" t="s">
        <v>25</v>
      </c>
      <c r="D29" s="105">
        <v>0</v>
      </c>
      <c r="E29" s="101">
        <v>0</v>
      </c>
      <c r="F29" s="97">
        <f>D29*E29</f>
        <v>0</v>
      </c>
      <c r="G29" s="13"/>
      <c r="H29" s="23"/>
      <c r="I29" s="23"/>
      <c r="J29" s="23"/>
      <c r="K29" s="3"/>
      <c r="L29" s="3"/>
      <c r="M29" s="22"/>
      <c r="N29" s="2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91" t="s">
        <v>27</v>
      </c>
      <c r="B30" s="8">
        <v>1</v>
      </c>
      <c r="C30" s="95" t="s">
        <v>15</v>
      </c>
      <c r="D30" s="31">
        <v>1</v>
      </c>
      <c r="E30" s="21">
        <v>0</v>
      </c>
      <c r="F30" s="97">
        <f t="shared" si="1"/>
        <v>0</v>
      </c>
      <c r="G30" s="13"/>
      <c r="H30" s="23"/>
      <c r="I30" s="23"/>
      <c r="J30" s="23"/>
      <c r="K30" s="3"/>
      <c r="L30" s="3"/>
      <c r="M30" s="22"/>
      <c r="N30" s="2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91" t="s">
        <v>88</v>
      </c>
      <c r="B31" s="8">
        <v>1</v>
      </c>
      <c r="C31" s="95" t="s">
        <v>15</v>
      </c>
      <c r="D31" s="31">
        <v>1</v>
      </c>
      <c r="E31" s="21">
        <v>0</v>
      </c>
      <c r="F31" s="97">
        <f t="shared" si="1"/>
        <v>0</v>
      </c>
      <c r="G31" s="13"/>
      <c r="H31" s="23"/>
      <c r="I31" s="23"/>
      <c r="J31" s="23"/>
      <c r="K31" s="3"/>
      <c r="L31" s="3"/>
      <c r="M31" s="22"/>
      <c r="N31" s="23"/>
      <c r="O31" s="32"/>
      <c r="P31" s="33"/>
      <c r="Q31" s="32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91" t="s">
        <v>28</v>
      </c>
      <c r="B32" s="8">
        <v>1</v>
      </c>
      <c r="C32" s="95" t="s">
        <v>29</v>
      </c>
      <c r="D32" s="104">
        <v>0.6134346864251774</v>
      </c>
      <c r="E32" s="34">
        <v>11.33</v>
      </c>
      <c r="F32" s="97">
        <f t="shared" si="1"/>
        <v>6.9502149971972598</v>
      </c>
      <c r="G32" s="13"/>
      <c r="H32" s="23"/>
      <c r="I32" s="23"/>
      <c r="J32" s="23"/>
      <c r="K32" s="3"/>
      <c r="L32" s="3"/>
      <c r="M32" s="22"/>
      <c r="N32" s="23"/>
      <c r="O32" s="35"/>
      <c r="P32" s="35"/>
      <c r="Q32" s="35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91" t="s">
        <v>30</v>
      </c>
      <c r="B33" s="8">
        <v>1</v>
      </c>
      <c r="C33" s="95" t="s">
        <v>15</v>
      </c>
      <c r="D33" s="31">
        <v>1</v>
      </c>
      <c r="E33" s="21">
        <v>6</v>
      </c>
      <c r="F33" s="97">
        <f t="shared" si="1"/>
        <v>6</v>
      </c>
      <c r="G33" s="13"/>
      <c r="H33" s="23"/>
      <c r="I33" s="23"/>
      <c r="J33" s="23"/>
      <c r="K33" s="3"/>
      <c r="L33" s="3"/>
      <c r="M33" s="22"/>
      <c r="N33" s="23"/>
      <c r="O33" s="36"/>
      <c r="P33" s="37"/>
      <c r="Q33" s="38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91" t="s">
        <v>89</v>
      </c>
      <c r="B34" s="8">
        <v>1</v>
      </c>
      <c r="C34" s="95" t="s">
        <v>15</v>
      </c>
      <c r="D34" s="31">
        <v>1</v>
      </c>
      <c r="E34" s="21">
        <v>0</v>
      </c>
      <c r="F34" s="97">
        <f t="shared" si="1"/>
        <v>0</v>
      </c>
      <c r="G34" s="15"/>
      <c r="H34" s="23"/>
      <c r="I34" s="23"/>
      <c r="J34" s="23"/>
      <c r="K34" s="3"/>
      <c r="L34" s="39"/>
      <c r="M34" s="22"/>
      <c r="N34" s="23"/>
      <c r="O34" s="36"/>
      <c r="P34" s="37"/>
      <c r="Q34" s="38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91" t="s">
        <v>31</v>
      </c>
      <c r="B35" s="8">
        <v>1</v>
      </c>
      <c r="C35" s="95" t="s">
        <v>15</v>
      </c>
      <c r="D35" s="31">
        <v>1</v>
      </c>
      <c r="E35" s="21">
        <v>20.11</v>
      </c>
      <c r="F35" s="97">
        <f t="shared" si="1"/>
        <v>20.11</v>
      </c>
      <c r="G35" s="13"/>
      <c r="H35" s="23"/>
      <c r="I35" s="23"/>
      <c r="J35" s="23"/>
      <c r="K35" s="3"/>
      <c r="L35" s="39"/>
      <c r="M35" s="22"/>
      <c r="N35" s="23"/>
      <c r="O35" s="36"/>
      <c r="P35" s="37"/>
      <c r="Q35" s="38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91" t="s">
        <v>90</v>
      </c>
      <c r="B36" s="8">
        <v>1</v>
      </c>
      <c r="C36" s="95" t="s">
        <v>32</v>
      </c>
      <c r="D36" s="28">
        <v>4.45</v>
      </c>
      <c r="E36" s="97">
        <v>586.88420507999092</v>
      </c>
      <c r="F36" s="97">
        <f>((D36/100)*0.5*SUM(F6:F35)*B36)</f>
        <v>13.058173563029799</v>
      </c>
      <c r="G36" s="13"/>
      <c r="H36" s="23"/>
      <c r="I36" s="23"/>
      <c r="J36" s="23"/>
      <c r="K36" s="40"/>
      <c r="L36" s="40"/>
      <c r="M36" s="22"/>
      <c r="N36" s="23"/>
      <c r="O36" s="17"/>
      <c r="P36" s="41"/>
      <c r="Q36" s="38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91" t="s">
        <v>33</v>
      </c>
      <c r="B37" s="8">
        <v>1</v>
      </c>
      <c r="C37" s="95" t="s">
        <v>15</v>
      </c>
      <c r="D37" s="28">
        <v>0</v>
      </c>
      <c r="E37" s="21">
        <v>0</v>
      </c>
      <c r="F37" s="97">
        <f>D37*E37*B37</f>
        <v>0</v>
      </c>
      <c r="G37" s="13"/>
      <c r="H37" s="23"/>
      <c r="I37" s="23"/>
      <c r="J37" s="23"/>
      <c r="K37" s="40"/>
      <c r="L37" s="40"/>
      <c r="M37" s="22"/>
      <c r="N37" s="2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91" t="s">
        <v>91</v>
      </c>
      <c r="B38" s="103"/>
      <c r="C38" s="95"/>
      <c r="D38" s="96" t="s">
        <v>103</v>
      </c>
      <c r="E38" s="96" t="s">
        <v>103</v>
      </c>
      <c r="F38" s="97"/>
      <c r="G38" s="13"/>
      <c r="H38" s="23"/>
      <c r="I38" s="23"/>
      <c r="J38" s="23"/>
      <c r="K38" s="40"/>
      <c r="L38" s="40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13" t="s">
        <v>92</v>
      </c>
      <c r="B39" s="8">
        <v>1</v>
      </c>
      <c r="C39" s="95" t="s">
        <v>99</v>
      </c>
      <c r="D39" s="101">
        <v>125</v>
      </c>
      <c r="E39" s="21">
        <v>0.19</v>
      </c>
      <c r="F39" s="97">
        <f>D39*E39*B39</f>
        <v>23.75</v>
      </c>
      <c r="G39" s="13"/>
      <c r="H39" s="23"/>
      <c r="I39" s="23"/>
      <c r="J39" s="23"/>
      <c r="K39" s="40"/>
      <c r="L39" s="40"/>
      <c r="M39" s="22"/>
      <c r="N39" s="2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13" t="s">
        <v>93</v>
      </c>
      <c r="B40" s="8">
        <v>1</v>
      </c>
      <c r="C40" s="95" t="s">
        <v>99</v>
      </c>
      <c r="D40" s="96">
        <v>125</v>
      </c>
      <c r="E40" s="21">
        <v>0.25</v>
      </c>
      <c r="F40" s="97">
        <f>D40*E40*B40</f>
        <v>31.25</v>
      </c>
      <c r="G40" s="13"/>
      <c r="H40" s="23"/>
      <c r="I40" s="23"/>
      <c r="J40" s="23"/>
      <c r="K40" s="3"/>
      <c r="L40" s="39"/>
      <c r="M40" s="22"/>
      <c r="N40" s="2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13" t="s">
        <v>94</v>
      </c>
      <c r="B41" s="8">
        <v>1</v>
      </c>
      <c r="C41" s="95" t="s">
        <v>99</v>
      </c>
      <c r="D41" s="96">
        <v>125</v>
      </c>
      <c r="E41" s="102">
        <v>0.01</v>
      </c>
      <c r="F41" s="97">
        <f>D41*E41*B41</f>
        <v>1.25</v>
      </c>
      <c r="G41" s="13"/>
      <c r="H41" s="23"/>
      <c r="I41" s="23"/>
      <c r="J41" s="23"/>
      <c r="K41" s="3"/>
      <c r="L41" s="39"/>
      <c r="M41" s="22"/>
      <c r="N41" s="2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91"/>
      <c r="B42" s="94"/>
      <c r="C42" s="95"/>
      <c r="D42" s="96" t="s">
        <v>103</v>
      </c>
      <c r="E42" s="101" t="s">
        <v>103</v>
      </c>
      <c r="F42" s="97"/>
      <c r="G42" s="13"/>
      <c r="H42" s="23"/>
      <c r="I42" s="23"/>
      <c r="J42" s="23"/>
      <c r="K42" s="3"/>
      <c r="L42" s="39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91" t="s">
        <v>34</v>
      </c>
      <c r="B43" s="91"/>
      <c r="C43" s="95" t="s">
        <v>15</v>
      </c>
      <c r="D43" s="95">
        <v>1</v>
      </c>
      <c r="E43" s="21">
        <v>0</v>
      </c>
      <c r="F43" s="101">
        <f>D43*E43</f>
        <v>0</v>
      </c>
      <c r="G43" s="13"/>
      <c r="H43" s="23"/>
      <c r="I43" s="23"/>
      <c r="J43" s="23"/>
      <c r="K43" s="3"/>
      <c r="L43" s="39"/>
      <c r="M43" s="16"/>
      <c r="N43" s="2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90" t="s">
        <v>35</v>
      </c>
      <c r="B44" s="91"/>
      <c r="C44" s="91"/>
      <c r="D44" s="91"/>
      <c r="E44" s="91"/>
      <c r="F44" s="92">
        <f>SUM(F6:F42)</f>
        <v>656.19237864302067</v>
      </c>
      <c r="G44" s="13"/>
      <c r="H44" s="23"/>
      <c r="I44" s="23"/>
      <c r="J44" s="23"/>
      <c r="K44" s="3"/>
      <c r="L44" s="39"/>
      <c r="M44" s="42"/>
      <c r="N44" s="2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90" t="s">
        <v>36</v>
      </c>
      <c r="B45" s="90"/>
      <c r="C45" s="90"/>
      <c r="D45" s="90"/>
      <c r="E45" s="90"/>
      <c r="F45" s="93">
        <f>F3-F43-F44</f>
        <v>193.80762135697933</v>
      </c>
      <c r="G45" s="13"/>
      <c r="H45" s="23"/>
      <c r="I45" s="23"/>
      <c r="J45" s="23"/>
      <c r="K45" s="3"/>
      <c r="L45" s="39"/>
      <c r="M45" s="43"/>
      <c r="N45" s="2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90" t="s">
        <v>37</v>
      </c>
      <c r="B46" s="91"/>
      <c r="C46" s="91"/>
      <c r="D46" s="91"/>
      <c r="E46" s="91"/>
      <c r="F46" s="91"/>
      <c r="G46" s="13"/>
      <c r="H46" s="23"/>
      <c r="I46" s="23"/>
      <c r="J46" s="23"/>
      <c r="K46" s="3"/>
      <c r="L46" s="39"/>
      <c r="M46" s="10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91" t="s">
        <v>18</v>
      </c>
      <c r="B47" s="94"/>
      <c r="C47" s="95" t="s">
        <v>15</v>
      </c>
      <c r="D47" s="95">
        <v>1</v>
      </c>
      <c r="E47" s="96">
        <v>74.311183942067913</v>
      </c>
      <c r="F47" s="97">
        <f>D47*E47</f>
        <v>74.311183942067913</v>
      </c>
      <c r="G47" s="13"/>
      <c r="H47" s="23"/>
      <c r="I47" s="23"/>
      <c r="J47" s="23"/>
      <c r="K47" s="3"/>
      <c r="L47" s="39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91" t="s">
        <v>38</v>
      </c>
      <c r="B48" s="94"/>
      <c r="C48" s="95" t="s">
        <v>15</v>
      </c>
      <c r="D48" s="95">
        <v>1</v>
      </c>
      <c r="E48" s="96">
        <v>0</v>
      </c>
      <c r="F48" s="97">
        <f>D48*E48</f>
        <v>0</v>
      </c>
      <c r="G48" s="13"/>
      <c r="H48" s="23"/>
      <c r="I48" s="23"/>
      <c r="J48" s="23"/>
      <c r="K48" s="3"/>
      <c r="L48" s="39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91" t="s">
        <v>95</v>
      </c>
      <c r="B49" s="94"/>
      <c r="C49" s="95" t="s">
        <v>15</v>
      </c>
      <c r="D49" s="95">
        <v>1</v>
      </c>
      <c r="E49" s="96">
        <v>3.7155591971033957</v>
      </c>
      <c r="F49" s="97">
        <f>D49*E49</f>
        <v>3.7155591971033957</v>
      </c>
      <c r="G49" s="15"/>
      <c r="H49" s="23"/>
      <c r="I49" s="23"/>
      <c r="J49" s="23"/>
      <c r="K49" s="17"/>
      <c r="L49" s="17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90" t="s">
        <v>39</v>
      </c>
      <c r="B50" s="91"/>
      <c r="C50" s="91"/>
      <c r="D50" s="91"/>
      <c r="E50" s="91"/>
      <c r="F50" s="92">
        <f>SUM(F47:F49)</f>
        <v>78.026743139171316</v>
      </c>
      <c r="G50" s="13"/>
      <c r="H50" s="23"/>
      <c r="I50" s="23"/>
      <c r="J50" s="23"/>
      <c r="K50" s="17"/>
      <c r="L50" s="17"/>
      <c r="M50" s="42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90" t="s">
        <v>40</v>
      </c>
      <c r="B51" s="90"/>
      <c r="C51" s="90"/>
      <c r="D51" s="90"/>
      <c r="E51" s="90"/>
      <c r="F51" s="93">
        <f>F44+F50</f>
        <v>734.21912178219202</v>
      </c>
      <c r="G51" s="13"/>
      <c r="H51" s="23"/>
      <c r="I51" s="23"/>
      <c r="J51" s="23"/>
      <c r="K51" s="17"/>
      <c r="L51" s="17"/>
      <c r="M51" s="43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98" t="s">
        <v>41</v>
      </c>
      <c r="B52" s="98"/>
      <c r="C52" s="98"/>
      <c r="D52" s="98"/>
      <c r="E52" s="98"/>
      <c r="F52" s="99">
        <f>F3-F43-F51</f>
        <v>115.78087821780798</v>
      </c>
      <c r="G52" s="29"/>
      <c r="H52" s="23"/>
      <c r="I52" s="23"/>
      <c r="J52" s="23"/>
      <c r="K52" s="17"/>
      <c r="L52" s="17"/>
      <c r="M52" s="43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100"/>
      <c r="B53" s="100"/>
      <c r="C53" s="100"/>
      <c r="D53" s="100"/>
      <c r="E53" s="100"/>
      <c r="F53" s="100"/>
      <c r="G53" s="14"/>
      <c r="H53" s="23"/>
      <c r="I53" s="23"/>
      <c r="J53" s="23"/>
      <c r="K53" s="17"/>
      <c r="L53" s="17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91" t="s">
        <v>96</v>
      </c>
      <c r="B54" s="91"/>
      <c r="C54" s="95"/>
      <c r="D54" s="95"/>
      <c r="E54" s="96"/>
      <c r="F54" s="101"/>
      <c r="G54" s="13"/>
      <c r="H54" s="23"/>
      <c r="I54" s="23"/>
      <c r="J54" s="23"/>
      <c r="K54" s="17"/>
      <c r="L54" s="17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91" t="s">
        <v>97</v>
      </c>
      <c r="B55" s="91"/>
      <c r="C55" s="95"/>
      <c r="D55" s="95"/>
      <c r="E55" s="96"/>
      <c r="F55" s="101"/>
      <c r="G55" s="13"/>
      <c r="H55" s="23"/>
      <c r="I55" s="23"/>
      <c r="J55" s="23"/>
      <c r="K55" s="17"/>
      <c r="L55" s="17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91" t="s">
        <v>98</v>
      </c>
      <c r="B56" s="90"/>
      <c r="C56" s="90"/>
      <c r="D56" s="90"/>
      <c r="E56" s="90"/>
      <c r="F56" s="93"/>
      <c r="G56" s="13"/>
      <c r="H56" s="23"/>
      <c r="I56" s="23"/>
      <c r="J56" s="23"/>
      <c r="K56" s="17"/>
      <c r="L56" s="17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91"/>
      <c r="B57" s="90"/>
      <c r="C57" s="90"/>
      <c r="D57" s="90"/>
      <c r="E57" s="90"/>
      <c r="F57" s="93"/>
      <c r="G57" s="11"/>
      <c r="H57" s="23"/>
      <c r="I57" s="23"/>
      <c r="J57" s="23"/>
      <c r="K57" s="17"/>
      <c r="L57" s="17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14"/>
      <c r="B58" s="115"/>
      <c r="C58" s="115"/>
      <c r="D58" s="115"/>
      <c r="E58" s="115"/>
      <c r="F58" s="116"/>
      <c r="G58" s="117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5">
      <c r="A59" s="39"/>
      <c r="B59" s="39"/>
      <c r="C59" s="39"/>
      <c r="D59" s="39"/>
      <c r="E59" s="39"/>
      <c r="F59" s="39"/>
      <c r="G59" s="3"/>
      <c r="H59" s="23"/>
      <c r="I59" s="23"/>
      <c r="J59" s="2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5">
      <c r="A60" s="39"/>
      <c r="B60" s="39"/>
      <c r="C60" s="39"/>
      <c r="D60" s="39"/>
      <c r="E60" s="39"/>
      <c r="F60" s="39"/>
      <c r="G60" s="3"/>
      <c r="H60" s="23"/>
      <c r="I60" s="23"/>
      <c r="J60" s="2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0"/>
      <c r="B61" s="10"/>
      <c r="C61" s="44"/>
      <c r="D61" s="3"/>
      <c r="E61" s="3"/>
      <c r="F61" s="3"/>
      <c r="G61" s="3"/>
      <c r="H61" s="23"/>
      <c r="I61" s="23"/>
      <c r="J61" s="2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0"/>
      <c r="B62" s="45"/>
      <c r="C62" s="45"/>
      <c r="D62" s="3"/>
      <c r="E62" s="3"/>
      <c r="F62" s="3"/>
      <c r="G62" s="3"/>
      <c r="H62" s="23"/>
      <c r="I62" s="23"/>
      <c r="J62" s="2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0"/>
      <c r="B63" s="45"/>
      <c r="C63" s="45"/>
      <c r="D63" s="3"/>
      <c r="E63" s="3"/>
      <c r="F63" s="3"/>
      <c r="G63" s="3"/>
      <c r="H63" s="23"/>
      <c r="I63" s="23"/>
      <c r="J63" s="2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0"/>
      <c r="B64" s="45"/>
      <c r="C64" s="45"/>
      <c r="D64" s="3"/>
      <c r="E64" s="3"/>
      <c r="F64" s="3"/>
      <c r="G64" s="3"/>
      <c r="H64" s="23"/>
      <c r="I64" s="23"/>
      <c r="J64" s="2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5">
      <c r="A65" s="3"/>
      <c r="B65" s="3"/>
      <c r="C65" s="3"/>
      <c r="D65" s="3"/>
      <c r="E65" s="3"/>
      <c r="F65" s="3"/>
      <c r="G65" s="3"/>
      <c r="H65" s="23"/>
      <c r="I65" s="23"/>
      <c r="J65" s="2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5">
      <c r="A66" s="3"/>
      <c r="B66" s="3"/>
      <c r="C66" s="3"/>
      <c r="D66" s="3"/>
      <c r="E66" s="3"/>
      <c r="F66" s="3"/>
      <c r="G66" s="3"/>
      <c r="H66" s="23"/>
      <c r="I66" s="23"/>
      <c r="J66" s="2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5">
      <c r="A67" s="3"/>
      <c r="B67" s="3"/>
      <c r="C67" s="3"/>
      <c r="D67" s="3"/>
      <c r="E67" s="3"/>
      <c r="F67" s="3"/>
      <c r="G67" s="3"/>
      <c r="H67" s="23"/>
      <c r="I67" s="23"/>
      <c r="J67" s="2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5">
      <c r="A68" s="3"/>
      <c r="B68" s="3"/>
      <c r="C68" s="3"/>
      <c r="D68" s="3"/>
      <c r="E68" s="3"/>
      <c r="F68" s="3"/>
      <c r="G68" s="3"/>
      <c r="H68" s="23"/>
      <c r="I68" s="23"/>
      <c r="J68" s="2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5">
      <c r="A69" s="3"/>
      <c r="B69" s="3"/>
      <c r="C69" s="3"/>
      <c r="D69" s="3"/>
      <c r="E69" s="3"/>
      <c r="F69" s="3"/>
      <c r="G69" s="3"/>
      <c r="H69" s="23"/>
      <c r="I69" s="23"/>
      <c r="J69" s="2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5">
      <c r="A70" s="3"/>
      <c r="B70" s="3"/>
      <c r="C70" s="3"/>
      <c r="D70" s="3"/>
      <c r="E70" s="3"/>
      <c r="F70" s="3"/>
      <c r="G70" s="3"/>
      <c r="H70" s="23"/>
      <c r="I70" s="23"/>
      <c r="J70" s="2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5">
      <c r="A71" s="3"/>
      <c r="B71" s="3"/>
      <c r="C71" s="3"/>
      <c r="D71" s="3"/>
      <c r="E71" s="3"/>
      <c r="F71" s="3"/>
      <c r="G71" s="3"/>
      <c r="H71" s="23"/>
      <c r="I71" s="23"/>
      <c r="J71" s="2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5" x14ac:dyDescent="0.25">
      <c r="A72" s="3"/>
      <c r="B72" s="3"/>
      <c r="C72" s="3"/>
      <c r="D72" s="3"/>
      <c r="E72" s="3"/>
      <c r="F72" s="3"/>
      <c r="G72" s="3"/>
      <c r="H72" s="23"/>
      <c r="I72" s="23"/>
      <c r="J72" s="2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5" x14ac:dyDescent="0.25">
      <c r="A73" s="3"/>
      <c r="B73" s="3"/>
      <c r="C73" s="3"/>
      <c r="D73" s="3"/>
      <c r="E73" s="3"/>
      <c r="F73" s="3"/>
      <c r="G73" s="3"/>
      <c r="H73" s="23"/>
      <c r="I73" s="23"/>
      <c r="J73" s="2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5" x14ac:dyDescent="0.25">
      <c r="A74" s="3"/>
      <c r="B74" s="3"/>
      <c r="C74" s="3"/>
      <c r="D74" s="3"/>
      <c r="E74" s="3"/>
      <c r="F74" s="3"/>
      <c r="G74" s="3"/>
      <c r="H74" s="23"/>
      <c r="I74" s="23"/>
      <c r="J74" s="2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5" x14ac:dyDescent="0.25">
      <c r="A75" s="3"/>
      <c r="B75" s="3"/>
      <c r="C75" s="3"/>
      <c r="D75" s="3"/>
      <c r="E75" s="3"/>
      <c r="F75" s="3"/>
      <c r="G75" s="3"/>
      <c r="H75" s="23"/>
      <c r="I75" s="23"/>
      <c r="J75" s="2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5" x14ac:dyDescent="0.25">
      <c r="A76" s="3"/>
      <c r="B76" s="3"/>
      <c r="C76" s="3"/>
      <c r="D76" s="3"/>
      <c r="E76" s="3"/>
      <c r="F76" s="3"/>
      <c r="G76" s="3"/>
      <c r="H76" s="23"/>
      <c r="I76" s="23"/>
      <c r="J76" s="2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5" x14ac:dyDescent="0.25">
      <c r="A77" s="3"/>
      <c r="B77" s="3"/>
      <c r="C77" s="3"/>
      <c r="D77" s="3"/>
      <c r="E77" s="3"/>
      <c r="F77" s="3"/>
      <c r="G77" s="3"/>
      <c r="H77" s="23"/>
      <c r="I77" s="23"/>
      <c r="J77" s="2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5" x14ac:dyDescent="0.25">
      <c r="A78" s="3"/>
      <c r="B78" s="3"/>
      <c r="C78" s="3"/>
      <c r="D78" s="3"/>
      <c r="E78" s="3"/>
      <c r="F78" s="3"/>
      <c r="G78" s="3"/>
      <c r="H78" s="23"/>
      <c r="I78" s="23"/>
      <c r="J78" s="2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5" x14ac:dyDescent="0.25">
      <c r="A79" s="3"/>
      <c r="B79" s="3"/>
      <c r="C79" s="3"/>
      <c r="D79" s="3"/>
      <c r="E79" s="3"/>
      <c r="F79" s="3"/>
      <c r="G79" s="3"/>
      <c r="H79" s="23"/>
      <c r="I79" s="23"/>
      <c r="J79" s="2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" x14ac:dyDescent="0.25">
      <c r="A80" s="3"/>
      <c r="B80" s="3"/>
      <c r="C80" s="3"/>
      <c r="D80" s="3"/>
      <c r="E80" s="3"/>
      <c r="F80" s="3"/>
      <c r="G80" s="3"/>
      <c r="H80" s="23"/>
      <c r="I80" s="23"/>
      <c r="J80" s="2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5" x14ac:dyDescent="0.25">
      <c r="A81" s="3"/>
      <c r="B81" s="3"/>
      <c r="C81" s="3"/>
      <c r="D81" s="3"/>
      <c r="E81" s="3"/>
      <c r="F81" s="3"/>
      <c r="G81" s="3"/>
      <c r="H81" s="23"/>
      <c r="I81" s="23"/>
      <c r="J81" s="2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" x14ac:dyDescent="0.25">
      <c r="A82" s="3"/>
      <c r="B82" s="3"/>
      <c r="C82" s="3"/>
      <c r="D82" s="3"/>
      <c r="E82" s="3"/>
      <c r="F82" s="3"/>
      <c r="G82" s="3"/>
      <c r="H82" s="23"/>
      <c r="I82" s="23"/>
      <c r="J82" s="2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5" x14ac:dyDescent="0.25">
      <c r="A83" s="3"/>
      <c r="B83" s="3"/>
      <c r="C83" s="3"/>
      <c r="D83" s="3"/>
      <c r="E83" s="3"/>
      <c r="F83" s="3"/>
      <c r="G83" s="3"/>
      <c r="H83" s="23"/>
      <c r="I83" s="23"/>
      <c r="J83" s="2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5" x14ac:dyDescent="0.25">
      <c r="A84" s="3"/>
      <c r="B84" s="3"/>
      <c r="C84" s="3"/>
      <c r="D84" s="3"/>
      <c r="E84" s="3"/>
      <c r="F84" s="3"/>
      <c r="G84" s="3"/>
      <c r="H84" s="23"/>
      <c r="I84" s="23"/>
      <c r="J84" s="2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5" x14ac:dyDescent="0.25">
      <c r="A85" s="3"/>
      <c r="B85" s="3"/>
      <c r="C85" s="3"/>
      <c r="D85" s="3"/>
      <c r="E85" s="3"/>
      <c r="F85" s="3"/>
      <c r="G85" s="3"/>
      <c r="H85" s="23"/>
      <c r="I85" s="23"/>
      <c r="J85" s="2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5" x14ac:dyDescent="0.25">
      <c r="A86" s="3"/>
      <c r="B86" s="3"/>
      <c r="C86" s="3"/>
      <c r="D86" s="3"/>
      <c r="E86" s="3"/>
      <c r="F86" s="3"/>
      <c r="G86" s="3"/>
      <c r="H86" s="23"/>
      <c r="I86" s="23"/>
      <c r="J86" s="2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5" x14ac:dyDescent="0.25">
      <c r="A87" s="3"/>
      <c r="B87" s="3"/>
      <c r="C87" s="3"/>
      <c r="D87" s="3"/>
      <c r="E87" s="3"/>
      <c r="F87" s="3"/>
      <c r="G87" s="3"/>
      <c r="H87" s="23"/>
      <c r="I87" s="23"/>
      <c r="J87" s="2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5" x14ac:dyDescent="0.25">
      <c r="A88" s="3"/>
      <c r="B88" s="3"/>
      <c r="C88" s="3"/>
      <c r="D88" s="3"/>
      <c r="E88" s="3"/>
      <c r="F88" s="3"/>
      <c r="G88" s="3"/>
      <c r="H88" s="23"/>
      <c r="I88" s="23"/>
      <c r="J88" s="2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5" x14ac:dyDescent="0.25">
      <c r="A89" s="3"/>
      <c r="B89" s="3"/>
      <c r="C89" s="3"/>
      <c r="D89" s="3"/>
      <c r="E89" s="3"/>
      <c r="F89" s="3"/>
      <c r="G89" s="3"/>
      <c r="H89" s="23"/>
      <c r="I89" s="23"/>
      <c r="J89" s="2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5" x14ac:dyDescent="0.25">
      <c r="A90" s="3"/>
      <c r="B90" s="3"/>
      <c r="C90" s="3"/>
      <c r="D90" s="3"/>
      <c r="E90" s="3"/>
      <c r="F90" s="3"/>
      <c r="G90" s="3"/>
      <c r="H90" s="23"/>
      <c r="I90" s="23"/>
      <c r="J90" s="2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5" x14ac:dyDescent="0.25">
      <c r="A91" s="3"/>
      <c r="B91" s="3"/>
      <c r="C91" s="3"/>
      <c r="D91" s="3"/>
      <c r="E91" s="3"/>
      <c r="F91" s="3"/>
      <c r="G91" s="3"/>
      <c r="H91" s="23"/>
      <c r="I91" s="23"/>
      <c r="J91" s="2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2021-11-19T02:40:23Z</dcterms:created>
  <dcterms:modified xsi:type="dcterms:W3CDTF">2022-03-15T21:18:14Z</dcterms:modified>
</cp:coreProperties>
</file>