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13_ncr:1_{26F1642D-F380-4E74-A4C6-D4F78A5B8B18}" xr6:coauthVersionLast="47" xr6:coauthVersionMax="47" xr10:uidLastSave="{00000000-0000-0000-0000-000000000000}"/>
  <bookViews>
    <workbookView xWindow="13260" yWindow="120" windowWidth="15120" windowHeight="14760" activeTab="1" xr2:uid="{CAB0C7AE-E260-4766-A6E8-61A0BD1170C8}"/>
  </bookViews>
  <sheets>
    <sheet name="Field_Activities" sheetId="2" r:id="rId1"/>
    <sheet name="Corn, Furrow Irrigated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'Corn, Furrow Irrigated'!$A$1:$F$58</definedName>
    <definedName name="_xlnm.Print_Area" localSheetId="0">Field_Activities!$A$2:$D$20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3" i="1"/>
  <c r="F48" i="1" l="1"/>
  <c r="F43" i="1"/>
  <c r="F40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10" i="1"/>
  <c r="F7" i="1"/>
  <c r="F8" i="1" l="1"/>
  <c r="F49" i="1"/>
  <c r="F6" i="1"/>
  <c r="F29" i="1"/>
  <c r="F41" i="1"/>
  <c r="F47" i="1"/>
  <c r="F28" i="1"/>
  <c r="F50" i="1" l="1"/>
  <c r="F36" i="1"/>
  <c r="F44" i="1" s="1"/>
  <c r="F51" i="1" l="1"/>
  <c r="F52" i="1" s="1"/>
  <c r="F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B1B266CB-9F7D-433B-AA60-E7850497936F}">
      <text>
        <r>
          <rPr>
            <sz val="9"/>
            <color indexed="81"/>
            <rFont val="Tahoma"/>
            <family val="2"/>
          </rPr>
          <t>Seeding rate of 32,000 seed per acre at $3.86/thousand seed</t>
        </r>
      </text>
    </comment>
    <comment ref="F13" authorId="0" shapeId="0" xr:uid="{0FBA05FE-CAC8-4A10-837D-4CE469464830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2 pt Glyphosate at $2.57/pt
1 qt 2,4-D at $5.28/qt
3.5 oz Zidua SC at $4.93/oz
3.6 pt Halex GT at $5.82/pt
2 qt Atrazine at $3.34/qt</t>
        </r>
      </text>
    </comment>
  </commentList>
</comments>
</file>

<file path=xl/sharedStrings.xml><?xml version="1.0" encoding="utf-8"?>
<sst xmlns="http://schemas.openxmlformats.org/spreadsheetml/2006/main" count="164" uniqueCount="109">
  <si>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</si>
  <si>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</si>
  <si>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</si>
  <si>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</si>
  <si>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</si>
  <si>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</si>
  <si>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</si>
  <si>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</si>
  <si>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</si>
  <si>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</si>
  <si>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</si>
  <si>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</si>
  <si>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</si>
  <si>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</si>
  <si>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</si>
  <si>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</si>
  <si>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</si>
  <si>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</si>
  <si>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</si>
  <si>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</si>
  <si>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</si>
  <si>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</si>
  <si>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</si>
  <si>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</si>
  <si>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</si>
  <si>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</si>
  <si>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</si>
  <si>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</si>
  <si>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</si>
  <si>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</si>
  <si>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</si>
  <si>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</si>
  <si>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</si>
  <si>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</si>
  <si>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</si>
  <si>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</si>
  <si>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</si>
  <si>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</si>
  <si>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</si>
  <si>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</si>
  <si>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</si>
  <si>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</si>
  <si>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 xml:space="preserve">Stacked Gene </t>
  </si>
  <si>
    <t>Estimated Cost Per Acre*</t>
  </si>
  <si>
    <t>Disc</t>
  </si>
  <si>
    <t>32 ft</t>
  </si>
  <si>
    <t>Fall Tillage</t>
  </si>
  <si>
    <t>Field Cultivate</t>
  </si>
  <si>
    <t>Self-Propelled Sprayer</t>
  </si>
  <si>
    <t>90 ft.</t>
  </si>
  <si>
    <t>Herbicide ( Burndown)</t>
  </si>
  <si>
    <t>Hipper</t>
  </si>
  <si>
    <t>12 Row</t>
  </si>
  <si>
    <t>Tillage</t>
  </si>
  <si>
    <t>Fertilizer Spreader</t>
  </si>
  <si>
    <t>30 ft.</t>
  </si>
  <si>
    <t>Fertilizer</t>
  </si>
  <si>
    <t>Do All (Seedbed Finisher)</t>
  </si>
  <si>
    <t>Planter</t>
  </si>
  <si>
    <t>Plant</t>
  </si>
  <si>
    <t>32,000 seed</t>
  </si>
  <si>
    <t>3.5 oz Zidua SC</t>
  </si>
  <si>
    <t>235 lbs Urea (46-0-0)</t>
  </si>
  <si>
    <t>3.6 pt Halex GT, 2 qt Atrazine</t>
  </si>
  <si>
    <t>Irrigation Sweep</t>
  </si>
  <si>
    <t>Irrigation Polypipe Spool</t>
  </si>
  <si>
    <t xml:space="preserve"> Total Season Activities</t>
  </si>
  <si>
    <t>Custom Aerial Application</t>
  </si>
  <si>
    <t>100 lbs Urea (46-0-0)</t>
  </si>
  <si>
    <t>Combine</t>
  </si>
  <si>
    <t>325 hp</t>
  </si>
  <si>
    <t>Harvest</t>
  </si>
  <si>
    <t>Corn Head</t>
  </si>
  <si>
    <t>8 Row</t>
  </si>
  <si>
    <t>Grain Wagon (700 bu)</t>
  </si>
  <si>
    <t>*Costs per acre include costs associated with the field trip and inputs.</t>
  </si>
  <si>
    <t>**See field activities tab for a breakdown of equipment usage.</t>
  </si>
  <si>
    <t>Seed, per acre</t>
  </si>
  <si>
    <t>Thous</t>
  </si>
  <si>
    <t>Blend (100 lbs Urea, 29 lbs Zinc Sulfate, 100 lbs Ammonium Sulfate, 175 lbs Potash, and 130 lbs Phosphate)</t>
  </si>
  <si>
    <t xml:space="preserve"> </t>
  </si>
  <si>
    <t>Bu.</t>
  </si>
  <si>
    <t>Lbs/ac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</si>
  <si>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</si>
  <si>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</si>
  <si>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</si>
  <si>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Farm Overhead; see Note 3</t>
  </si>
  <si>
    <t>Check Off, Boards</t>
  </si>
  <si>
    <t>Hauling</t>
  </si>
  <si>
    <t>Drying</t>
  </si>
  <si>
    <t>Post-Harvest Expense</t>
  </si>
  <si>
    <t>Interest, Annual Rate Applied for 6 Months</t>
  </si>
  <si>
    <t>Other Expenses</t>
  </si>
  <si>
    <t>Other Inputs</t>
  </si>
  <si>
    <t>Air Application: Lbs</t>
  </si>
  <si>
    <t>Air Application: Fertilizer &amp; Chemical</t>
  </si>
  <si>
    <t>Ground Application: Fertilizer &amp; Chemical</t>
  </si>
  <si>
    <t>Custom Chemical &amp; Fertlizer Applications</t>
  </si>
  <si>
    <t>Other Chemical</t>
  </si>
  <si>
    <t>Fungicide</t>
  </si>
  <si>
    <t>Other Nutrients, Including Poultry Litter</t>
  </si>
  <si>
    <t>Zinc Sulfate</t>
  </si>
  <si>
    <t>Phosphate (0-46-0)</t>
  </si>
  <si>
    <t>Potash (0-0-60)</t>
  </si>
  <si>
    <t>Ammonium Sulfate (21-0-0-24)</t>
  </si>
  <si>
    <t>2 pt Glyphosate, 2 pt 2,4-D</t>
  </si>
  <si>
    <t>Other Custom Hire, Air Seeding</t>
  </si>
  <si>
    <t>Table A-4. Corn, Stacked Gene, Field Activities, Furrow Irrigation</t>
  </si>
  <si>
    <t>Table 4. 2023 Corn Enterprise Budget, Stacked Gene, Furrow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</si>
</sst>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2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5" fillId="3" borderId="0" xfId="1" applyFont="1" applyFill="1" applyProtection="1">
      <protection locked="0"/>
    </xf>
    <xf numFmtId="0" fontId="0" fillId="3" borderId="0" xfId="0" applyFill="1"/>
    <xf numFmtId="0" fontId="6" fillId="3" borderId="0" xfId="0" applyFont="1" applyFill="1"/>
    <xf numFmtId="4" fontId="7" fillId="4" borderId="0" xfId="0" applyNumberFormat="1" applyFont="1" applyFill="1" applyAlignment="1" applyProtection="1">
      <alignment horizontal="right" vertical="center"/>
      <protection locked="0"/>
    </xf>
    <xf numFmtId="2" fontId="7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0" fontId="3" fillId="2" borderId="3" xfId="0" applyFont="1" applyFill="1" applyBorder="1" applyAlignment="1">
      <alignment horizontal="right"/>
    </xf>
    <xf numFmtId="0" fontId="7" fillId="3" borderId="0" xfId="0" applyFont="1" applyFill="1"/>
    <xf numFmtId="0" fontId="10" fillId="2" borderId="3" xfId="0" applyFont="1" applyFill="1" applyBorder="1"/>
    <xf numFmtId="0" fontId="11" fillId="3" borderId="0" xfId="0" applyFont="1" applyFill="1"/>
    <xf numFmtId="4" fontId="10" fillId="2" borderId="3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4" fontId="11" fillId="3" borderId="0" xfId="0" applyNumberFormat="1" applyFont="1" applyFill="1"/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10" fillId="2" borderId="5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0" fontId="14" fillId="3" borderId="0" xfId="0" applyFont="1" applyFill="1"/>
    <xf numFmtId="2" fontId="7" fillId="3" borderId="0" xfId="0" applyNumberFormat="1" applyFont="1" applyFill="1"/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0" fillId="2" borderId="5" xfId="0" applyFont="1" applyFill="1" applyBorder="1"/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7" fillId="5" borderId="0" xfId="0" applyFont="1" applyFill="1"/>
    <xf numFmtId="0" fontId="2" fillId="5" borderId="1" xfId="0" applyFont="1" applyFill="1" applyBorder="1"/>
    <xf numFmtId="0" fontId="10" fillId="5" borderId="0" xfId="0" applyFont="1" applyFill="1"/>
    <xf numFmtId="0" fontId="7" fillId="5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9" fontId="7" fillId="5" borderId="0" xfId="0" applyNumberFormat="1" applyFont="1" applyFill="1" applyAlignment="1">
      <alignment horizontal="right"/>
    </xf>
    <xf numFmtId="4" fontId="7" fillId="5" borderId="0" xfId="0" applyNumberFormat="1" applyFont="1" applyFill="1" applyAlignment="1">
      <alignment horizontal="right"/>
    </xf>
    <xf numFmtId="2" fontId="7" fillId="5" borderId="0" xfId="0" applyNumberFormat="1" applyFont="1" applyFill="1" applyAlignment="1">
      <alignment horizontal="right"/>
    </xf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167" fontId="2" fillId="5" borderId="6" xfId="0" applyNumberFormat="1" applyFont="1" applyFill="1" applyBorder="1"/>
    <xf numFmtId="2" fontId="7" fillId="5" borderId="0" xfId="0" applyNumberFormat="1" applyFont="1" applyFill="1"/>
    <xf numFmtId="164" fontId="7" fillId="5" borderId="0" xfId="0" applyNumberFormat="1" applyFont="1" applyFill="1" applyAlignment="1">
      <alignment horizontal="right"/>
    </xf>
    <xf numFmtId="165" fontId="7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9" fontId="15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0" fontId="0" fillId="3" borderId="8" xfId="0" applyFill="1" applyBorder="1"/>
    <xf numFmtId="0" fontId="17" fillId="3" borderId="4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/>
    <xf numFmtId="0" fontId="17" fillId="3" borderId="11" xfId="0" applyFont="1" applyFill="1" applyBorder="1"/>
    <xf numFmtId="0" fontId="17" fillId="3" borderId="12" xfId="0" applyFont="1" applyFill="1" applyBorder="1" applyAlignment="1">
      <alignment horizontal="center"/>
    </xf>
    <xf numFmtId="0" fontId="17" fillId="3" borderId="12" xfId="0" applyFont="1" applyFill="1" applyBorder="1"/>
    <xf numFmtId="8" fontId="17" fillId="3" borderId="12" xfId="0" applyNumberFormat="1" applyFont="1" applyFill="1" applyBorder="1" applyAlignment="1">
      <alignment horizontal="center"/>
    </xf>
    <xf numFmtId="0" fontId="17" fillId="3" borderId="13" xfId="0" applyFont="1" applyFill="1" applyBorder="1"/>
    <xf numFmtId="0" fontId="17" fillId="3" borderId="14" xfId="0" applyFont="1" applyFill="1" applyBorder="1"/>
    <xf numFmtId="0" fontId="17" fillId="3" borderId="0" xfId="0" applyFont="1" applyFill="1"/>
    <xf numFmtId="0" fontId="17" fillId="3" borderId="15" xfId="0" applyFont="1" applyFill="1" applyBorder="1" applyAlignment="1">
      <alignment horizontal="center"/>
    </xf>
    <xf numFmtId="8" fontId="17" fillId="3" borderId="15" xfId="0" applyNumberFormat="1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 wrapText="1"/>
    </xf>
    <xf numFmtId="0" fontId="18" fillId="3" borderId="10" xfId="0" applyFont="1" applyFill="1" applyBorder="1"/>
    <xf numFmtId="0" fontId="19" fillId="3" borderId="0" xfId="0" applyFont="1" applyFill="1"/>
    <xf numFmtId="0" fontId="17" fillId="3" borderId="16" xfId="0" applyFont="1" applyFill="1" applyBorder="1"/>
    <xf numFmtId="0" fontId="17" fillId="3" borderId="17" xfId="0" applyFont="1" applyFill="1" applyBorder="1"/>
    <xf numFmtId="0" fontId="17" fillId="3" borderId="18" xfId="0" applyFont="1" applyFill="1" applyBorder="1" applyAlignment="1">
      <alignment horizontal="center"/>
    </xf>
    <xf numFmtId="8" fontId="17" fillId="3" borderId="18" xfId="0" applyNumberFormat="1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8" fontId="17" fillId="3" borderId="19" xfId="0" applyNumberFormat="1" applyFont="1" applyFill="1" applyBorder="1" applyAlignment="1">
      <alignment horizontal="center"/>
    </xf>
    <xf numFmtId="0" fontId="17" fillId="3" borderId="20" xfId="0" applyFont="1" applyFill="1" applyBorder="1" applyAlignment="1">
      <alignment horizontal="center"/>
    </xf>
    <xf numFmtId="8" fontId="17" fillId="3" borderId="20" xfId="0" applyNumberFormat="1" applyFont="1" applyFill="1" applyBorder="1" applyAlignment="1">
      <alignment horizontal="center"/>
    </xf>
    <xf numFmtId="0" fontId="17" fillId="3" borderId="21" xfId="0" applyFont="1" applyFill="1" applyBorder="1"/>
    <xf numFmtId="0" fontId="17" fillId="3" borderId="16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8" fontId="17" fillId="3" borderId="22" xfId="0" applyNumberFormat="1" applyFont="1" applyFill="1" applyBorder="1" applyAlignment="1">
      <alignment horizontal="center"/>
    </xf>
    <xf numFmtId="0" fontId="18" fillId="3" borderId="0" xfId="0" applyFont="1" applyFill="1"/>
    <xf numFmtId="4" fontId="10" fillId="2" borderId="23" xfId="0" applyNumberFormat="1" applyFont="1" applyFill="1" applyBorder="1" applyAlignment="1">
      <alignment horizontal="right"/>
    </xf>
    <xf numFmtId="0" fontId="7" fillId="0" borderId="0" xfId="0" applyFont="1"/>
    <xf numFmtId="0" fontId="7" fillId="5" borderId="0" xfId="0" applyFont="1" applyFill="1" applyAlignment="1">
      <alignment horizontal="left" indent="1"/>
    </xf>
    <xf numFmtId="0" fontId="5" fillId="3" borderId="0" xfId="1" applyFont="1" applyFill="1" applyBorder="1" applyProtection="1">
      <protection locked="0"/>
    </xf>
    <xf numFmtId="0" fontId="16" fillId="3" borderId="4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2%20Budgets/T1_CornStacked_Furrow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C2_Irrigation_Calculations"/>
      <sheetName val="Print_Land_Capitalization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0">
          <cell r="H10">
            <v>21.459098041073144</v>
          </cell>
        </row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1.8898097243107772</v>
          </cell>
          <cell r="C26">
            <v>1.3172179192546583</v>
          </cell>
          <cell r="D26">
            <v>1.4426672448979592</v>
          </cell>
          <cell r="E26">
            <v>1.0736481496240602</v>
          </cell>
          <cell r="F26">
            <v>3.3050195064935068</v>
          </cell>
          <cell r="G26">
            <v>3.3662235714285718</v>
          </cell>
          <cell r="H26" t="str">
            <v>$/ac-in</v>
          </cell>
        </row>
        <row r="27">
          <cell r="A27" t="str">
            <v>Energy Cost</v>
          </cell>
          <cell r="B27">
            <v>26.457336140350883</v>
          </cell>
          <cell r="C27">
            <v>18.441050869565217</v>
          </cell>
          <cell r="D27">
            <v>20.197341428571427</v>
          </cell>
          <cell r="E27">
            <v>15.031074094736843</v>
          </cell>
          <cell r="F27">
            <v>46.270273090909093</v>
          </cell>
          <cell r="G27">
            <v>47.127130000000008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  <cell r="H29"/>
        </row>
        <row r="30">
          <cell r="A30" t="str">
            <v>Operating Cost</v>
          </cell>
          <cell r="B30">
            <v>2.078790696741855</v>
          </cell>
          <cell r="C30">
            <v>1.3567344568322981</v>
          </cell>
          <cell r="D30">
            <v>1.5436539520408163</v>
          </cell>
          <cell r="E30">
            <v>1.2024859275789475</v>
          </cell>
          <cell r="F30">
            <v>3.7016218472727278</v>
          </cell>
          <cell r="G30">
            <v>3.8711571071428574</v>
          </cell>
          <cell r="H30"/>
        </row>
        <row r="31">
          <cell r="A31"/>
          <cell r="B31">
            <v>24.94548836090226</v>
          </cell>
          <cell r="C31">
            <v>16.280813481987579</v>
          </cell>
          <cell r="D31">
            <v>18.523847424489794</v>
          </cell>
          <cell r="E31">
            <v>14.42983113094737</v>
          </cell>
          <cell r="F31">
            <v>44.419462167272734</v>
          </cell>
          <cell r="G31">
            <v>46.453885285714293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3.3614583333333332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1.8898097243107772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48B92-3D81-417B-9B9B-375944CF3756}">
  <dimension ref="A1:Z46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6.42578125" customWidth="1"/>
    <col min="3" max="3" width="26.42578125" customWidth="1"/>
    <col min="4" max="4" width="35" bestFit="1" customWidth="1"/>
    <col min="5" max="5" width="21.7109375" bestFit="1" customWidth="1"/>
  </cols>
  <sheetData>
    <row r="1" spans="1:26" ht="15.75" customHeight="1" thickBot="1" x14ac:dyDescent="0.3">
      <c r="A1" s="109"/>
      <c r="B1" s="109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0" t="s">
        <v>107</v>
      </c>
      <c r="B2" s="111"/>
      <c r="C2" s="111"/>
      <c r="D2" s="111"/>
      <c r="E2" s="7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76" t="s">
        <v>39</v>
      </c>
      <c r="B3" s="77" t="s">
        <v>40</v>
      </c>
      <c r="C3" s="78" t="s">
        <v>41</v>
      </c>
      <c r="D3" s="78" t="s">
        <v>42</v>
      </c>
      <c r="E3" s="78" t="s">
        <v>43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79" t="s">
        <v>44</v>
      </c>
      <c r="B4" s="80" t="s">
        <v>45</v>
      </c>
      <c r="C4" s="81" t="s">
        <v>46</v>
      </c>
      <c r="D4" s="82"/>
      <c r="E4" s="83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79" t="s">
        <v>47</v>
      </c>
      <c r="B5" s="84" t="s">
        <v>45</v>
      </c>
      <c r="C5" s="81" t="s">
        <v>46</v>
      </c>
      <c r="D5" s="82"/>
      <c r="E5" s="83">
        <v>4.0895562218247692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2">
      <c r="A6" s="85" t="s">
        <v>48</v>
      </c>
      <c r="B6" s="86" t="s">
        <v>49</v>
      </c>
      <c r="C6" s="81" t="s">
        <v>50</v>
      </c>
      <c r="D6" s="87" t="s">
        <v>105</v>
      </c>
      <c r="E6" s="83">
        <v>15.078978698767443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79" t="s">
        <v>51</v>
      </c>
      <c r="B7" s="80" t="s">
        <v>52</v>
      </c>
      <c r="C7" s="87" t="s">
        <v>53</v>
      </c>
      <c r="D7" s="87"/>
      <c r="E7" s="88">
        <v>6.9268139480327227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8.25" x14ac:dyDescent="0.2">
      <c r="A8" s="85" t="s">
        <v>54</v>
      </c>
      <c r="B8" s="86" t="s">
        <v>55</v>
      </c>
      <c r="C8" s="87" t="s">
        <v>56</v>
      </c>
      <c r="D8" s="89" t="s">
        <v>79</v>
      </c>
      <c r="E8" s="88">
        <v>251.29912279992035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79" t="s">
        <v>57</v>
      </c>
      <c r="B9" s="80" t="s">
        <v>52</v>
      </c>
      <c r="C9" s="87" t="s">
        <v>53</v>
      </c>
      <c r="D9" s="87"/>
      <c r="E9" s="88">
        <v>3.2767023186831761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90" t="s">
        <v>58</v>
      </c>
      <c r="B10" s="80" t="s">
        <v>52</v>
      </c>
      <c r="C10" s="87" t="s">
        <v>59</v>
      </c>
      <c r="D10" s="87" t="s">
        <v>60</v>
      </c>
      <c r="E10" s="88">
        <v>127.34913358729793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79" t="s">
        <v>48</v>
      </c>
      <c r="B11" s="80" t="s">
        <v>49</v>
      </c>
      <c r="C11" s="87" t="s">
        <v>13</v>
      </c>
      <c r="D11" s="87" t="s">
        <v>61</v>
      </c>
      <c r="E11" s="88">
        <v>22.113978698767443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90" t="s">
        <v>54</v>
      </c>
      <c r="B12" s="80" t="s">
        <v>55</v>
      </c>
      <c r="C12" s="87" t="s">
        <v>56</v>
      </c>
      <c r="D12" s="87" t="s">
        <v>62</v>
      </c>
      <c r="E12" s="88">
        <v>119.29912279992037</v>
      </c>
      <c r="F12" s="3"/>
      <c r="G12" s="3"/>
      <c r="H12" s="3"/>
      <c r="I12" s="9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79" t="s">
        <v>48</v>
      </c>
      <c r="B13" s="80" t="s">
        <v>49</v>
      </c>
      <c r="C13" s="87" t="s">
        <v>13</v>
      </c>
      <c r="D13" s="87" t="s">
        <v>63</v>
      </c>
      <c r="E13" s="88">
        <v>32.490978698767449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90" t="s">
        <v>64</v>
      </c>
      <c r="B14" s="80" t="s">
        <v>52</v>
      </c>
      <c r="C14" s="81" t="s">
        <v>53</v>
      </c>
      <c r="D14" s="87"/>
      <c r="E14" s="83">
        <v>4.0299018093956933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79" t="s">
        <v>65</v>
      </c>
      <c r="B15" s="80"/>
      <c r="C15" s="87" t="s">
        <v>66</v>
      </c>
      <c r="D15" s="87"/>
      <c r="E15" s="88">
        <v>3.88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thickBot="1" x14ac:dyDescent="0.25">
      <c r="A16" s="92" t="s">
        <v>67</v>
      </c>
      <c r="B16" s="93"/>
      <c r="C16" s="94" t="s">
        <v>56</v>
      </c>
      <c r="D16" s="87" t="s">
        <v>68</v>
      </c>
      <c r="E16" s="95">
        <v>57.5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85" t="s">
        <v>69</v>
      </c>
      <c r="B17" s="86" t="s">
        <v>70</v>
      </c>
      <c r="C17" s="96" t="s">
        <v>71</v>
      </c>
      <c r="D17" s="97"/>
      <c r="E17" s="98">
        <v>19.864776442959776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85" t="s">
        <v>72</v>
      </c>
      <c r="B18" s="86" t="s">
        <v>73</v>
      </c>
      <c r="C18" s="96" t="s">
        <v>71</v>
      </c>
      <c r="D18" s="99"/>
      <c r="E18" s="100">
        <v>3.4668524514906833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thickBot="1" x14ac:dyDescent="0.25">
      <c r="A19" s="92" t="s">
        <v>74</v>
      </c>
      <c r="B19" s="101"/>
      <c r="C19" s="102" t="s">
        <v>71</v>
      </c>
      <c r="D19" s="103"/>
      <c r="E19" s="104">
        <v>7.4258127943198744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105" t="s">
        <v>75</v>
      </c>
      <c r="B20" s="3"/>
      <c r="C20" s="3"/>
      <c r="D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86"/>
      <c r="B21" s="3"/>
      <c r="C21" s="86"/>
      <c r="D21" s="8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6"/>
      <c r="B22" s="3"/>
      <c r="C22" s="3"/>
      <c r="D22" s="8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</sheetData>
  <mergeCells count="2">
    <mergeCell ref="A1:B1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9C5E7-141D-4D0A-B7BF-4BAA838B5707}">
  <sheetPr>
    <pageSetUpPr fitToPage="1"/>
  </sheetPr>
  <dimension ref="A1:Z60792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5703125" customWidth="1"/>
    <col min="8" max="8" width="38.7109375" style="51" customWidth="1"/>
    <col min="9" max="9" width="8.7109375" style="51" customWidth="1"/>
    <col min="10" max="10" width="6.5703125" bestFit="1" customWidth="1"/>
    <col min="11" max="11" width="8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">
      <c r="A1" s="52" t="s">
        <v>108</v>
      </c>
      <c r="B1" s="52"/>
      <c r="C1" s="52"/>
      <c r="D1" s="52"/>
      <c r="E1" s="52"/>
      <c r="F1" s="53"/>
      <c r="G1" s="1"/>
      <c r="H1" s="3"/>
      <c r="I1" s="3"/>
      <c r="J1" s="3"/>
      <c r="K1" s="3"/>
      <c r="L1" s="3"/>
      <c r="M1" s="3"/>
      <c r="N1" s="3"/>
      <c r="O1" s="3"/>
      <c r="P1" s="4"/>
      <c r="Q1" s="3"/>
      <c r="R1" s="3"/>
      <c r="S1" s="5"/>
      <c r="T1" s="6"/>
      <c r="U1" s="3"/>
      <c r="V1" s="3"/>
      <c r="W1" s="3"/>
      <c r="X1" s="3"/>
      <c r="Y1" s="3"/>
      <c r="Z1" s="3"/>
    </row>
    <row r="2" spans="1:26" ht="16.149999999999999" customHeight="1" x14ac:dyDescent="0.25">
      <c r="A2" s="54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7"/>
      <c r="H2" s="10" t="s">
        <v>76</v>
      </c>
      <c r="I2" s="3"/>
      <c r="J2" s="3"/>
      <c r="K2" s="3"/>
      <c r="L2" s="3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56" t="s">
        <v>6</v>
      </c>
      <c r="B3" s="8">
        <v>1</v>
      </c>
      <c r="C3" s="60" t="s">
        <v>81</v>
      </c>
      <c r="D3" s="5">
        <v>215</v>
      </c>
      <c r="E3" s="5">
        <v>6.5</v>
      </c>
      <c r="F3" s="64">
        <f>D3*E3*B3</f>
        <v>1397.5</v>
      </c>
      <c r="G3" s="9"/>
      <c r="H3" s="3"/>
      <c r="I3" s="3"/>
      <c r="J3" s="3"/>
      <c r="K3" s="3"/>
      <c r="L3" s="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57"/>
      <c r="B4" s="63"/>
      <c r="C4" s="60"/>
      <c r="D4" s="69"/>
      <c r="E4" s="65"/>
      <c r="F4" s="64"/>
      <c r="G4" s="11"/>
      <c r="H4" s="3"/>
      <c r="I4" s="3"/>
      <c r="J4" s="3"/>
      <c r="K4" s="6"/>
      <c r="L4" s="3"/>
      <c r="M4" s="3"/>
      <c r="N4" s="3"/>
      <c r="O4" s="3"/>
      <c r="P4" s="12"/>
      <c r="Q4" s="10"/>
      <c r="R4" s="10"/>
      <c r="S4" s="5"/>
      <c r="T4" s="6"/>
      <c r="U4" s="10"/>
      <c r="V4" s="10"/>
      <c r="W4" s="10"/>
      <c r="X4" s="10"/>
      <c r="Y4" s="10"/>
      <c r="Z4" s="10"/>
    </row>
    <row r="5" spans="1:26" ht="17.25" customHeight="1" x14ac:dyDescent="0.25">
      <c r="A5" s="54" t="s">
        <v>7</v>
      </c>
      <c r="B5" s="57"/>
      <c r="C5" s="61" t="s">
        <v>2</v>
      </c>
      <c r="D5" s="61" t="s">
        <v>8</v>
      </c>
      <c r="E5" s="55" t="s">
        <v>9</v>
      </c>
      <c r="F5" s="61" t="s">
        <v>10</v>
      </c>
      <c r="G5" s="11"/>
      <c r="H5" s="3"/>
      <c r="I5" s="3"/>
      <c r="J5" s="3"/>
      <c r="K5" s="3"/>
      <c r="L5" s="3"/>
      <c r="M5" s="3"/>
      <c r="N5" s="3"/>
      <c r="O5" s="3"/>
      <c r="P5" s="12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" x14ac:dyDescent="0.25">
      <c r="A6" s="57" t="s">
        <v>77</v>
      </c>
      <c r="B6" s="8">
        <v>1</v>
      </c>
      <c r="C6" s="62" t="s">
        <v>78</v>
      </c>
      <c r="D6" s="70">
        <v>32</v>
      </c>
      <c r="E6" s="65">
        <v>3.86</v>
      </c>
      <c r="F6" s="64">
        <f>D6*E6*B6</f>
        <v>123.52</v>
      </c>
      <c r="G6" s="11"/>
      <c r="H6" s="3"/>
      <c r="I6" s="3"/>
      <c r="J6" s="3"/>
      <c r="K6" s="3"/>
      <c r="L6" s="3"/>
      <c r="M6" s="3"/>
      <c r="N6" s="3"/>
      <c r="O6" s="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3.9" customHeight="1" x14ac:dyDescent="0.25">
      <c r="A7" s="57" t="s">
        <v>11</v>
      </c>
      <c r="B7" s="8">
        <v>1</v>
      </c>
      <c r="C7" s="60" t="s">
        <v>82</v>
      </c>
      <c r="D7" s="65">
        <v>435</v>
      </c>
      <c r="E7" s="71">
        <v>0.4</v>
      </c>
      <c r="F7" s="64">
        <f t="shared" ref="F7:F17" si="0">D7*E7*B7</f>
        <v>174</v>
      </c>
      <c r="G7" s="11"/>
      <c r="H7" s="3"/>
      <c r="I7" s="3"/>
      <c r="J7" s="3"/>
      <c r="K7" s="3"/>
      <c r="L7" s="3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57" t="s">
        <v>102</v>
      </c>
      <c r="B8" s="8">
        <v>1</v>
      </c>
      <c r="C8" s="60" t="s">
        <v>82</v>
      </c>
      <c r="D8" s="65">
        <v>130</v>
      </c>
      <c r="E8" s="71">
        <v>0.44500000000000001</v>
      </c>
      <c r="F8" s="64">
        <f t="shared" si="0"/>
        <v>57.85</v>
      </c>
      <c r="G8" s="7"/>
      <c r="H8" s="3"/>
      <c r="I8" s="3"/>
      <c r="J8" s="3"/>
      <c r="K8" s="3"/>
      <c r="L8" s="3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57" t="s">
        <v>103</v>
      </c>
      <c r="B9" s="8">
        <v>1</v>
      </c>
      <c r="C9" s="60" t="s">
        <v>82</v>
      </c>
      <c r="D9" s="65">
        <v>175</v>
      </c>
      <c r="E9" s="71">
        <v>0.41</v>
      </c>
      <c r="F9" s="64">
        <f>D9*E9*B9</f>
        <v>71.75</v>
      </c>
      <c r="G9" s="9"/>
      <c r="H9" s="3"/>
      <c r="I9" s="3"/>
      <c r="J9" s="3"/>
      <c r="K9" s="3"/>
      <c r="L9" s="3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57" t="s">
        <v>104</v>
      </c>
      <c r="B10" s="8">
        <v>1</v>
      </c>
      <c r="C10" s="60" t="s">
        <v>82</v>
      </c>
      <c r="D10" s="65">
        <v>100</v>
      </c>
      <c r="E10" s="71">
        <v>0.3</v>
      </c>
      <c r="F10" s="64">
        <f t="shared" si="0"/>
        <v>30</v>
      </c>
      <c r="G10" s="13"/>
      <c r="H10" s="3"/>
      <c r="I10" s="3"/>
      <c r="J10" s="3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57" t="s">
        <v>101</v>
      </c>
      <c r="B11" s="8">
        <v>1</v>
      </c>
      <c r="C11" s="60" t="s">
        <v>82</v>
      </c>
      <c r="D11" s="65">
        <v>29</v>
      </c>
      <c r="E11" s="71">
        <v>1.8</v>
      </c>
      <c r="F11" s="64">
        <f t="shared" si="0"/>
        <v>52.2</v>
      </c>
      <c r="G11" s="106"/>
      <c r="H11" s="3"/>
      <c r="I11" s="3"/>
      <c r="J11" s="3"/>
      <c r="K11" s="3"/>
      <c r="L11" s="3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57" t="s">
        <v>100</v>
      </c>
      <c r="B12" s="8">
        <v>1</v>
      </c>
      <c r="C12" s="60" t="s">
        <v>12</v>
      </c>
      <c r="D12" s="60">
        <v>1</v>
      </c>
      <c r="E12" s="65">
        <v>0</v>
      </c>
      <c r="F12" s="64">
        <f t="shared" si="0"/>
        <v>0</v>
      </c>
      <c r="G12" s="13"/>
      <c r="H12" s="3"/>
      <c r="I12" s="3"/>
      <c r="J12" s="3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57" t="s">
        <v>13</v>
      </c>
      <c r="B13" s="8">
        <v>1</v>
      </c>
      <c r="C13" s="60" t="s">
        <v>12</v>
      </c>
      <c r="D13" s="60">
        <v>1</v>
      </c>
      <c r="E13" s="65">
        <v>55.11</v>
      </c>
      <c r="F13" s="64">
        <f t="shared" si="0"/>
        <v>55.11</v>
      </c>
      <c r="G13" s="9"/>
      <c r="H13" s="3"/>
      <c r="I13" s="3"/>
      <c r="J13" s="3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57" t="s">
        <v>14</v>
      </c>
      <c r="B14" s="8">
        <v>1</v>
      </c>
      <c r="C14" s="60" t="s">
        <v>12</v>
      </c>
      <c r="D14" s="60">
        <v>1</v>
      </c>
      <c r="E14" s="65">
        <v>0</v>
      </c>
      <c r="F14" s="64">
        <f t="shared" si="0"/>
        <v>0</v>
      </c>
      <c r="G14" s="13"/>
      <c r="H14" s="3"/>
      <c r="I14" s="3"/>
      <c r="J14" s="3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57" t="s">
        <v>99</v>
      </c>
      <c r="B15" s="8">
        <v>1</v>
      </c>
      <c r="C15" s="60" t="s">
        <v>12</v>
      </c>
      <c r="D15" s="60">
        <v>1</v>
      </c>
      <c r="E15" s="65">
        <v>0</v>
      </c>
      <c r="F15" s="64">
        <f t="shared" si="0"/>
        <v>0</v>
      </c>
      <c r="G15" s="13"/>
      <c r="H15" s="3"/>
      <c r="I15" s="3"/>
      <c r="J15" s="3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57" t="s">
        <v>98</v>
      </c>
      <c r="B16" s="8">
        <v>1</v>
      </c>
      <c r="C16" s="60" t="s">
        <v>12</v>
      </c>
      <c r="D16" s="60">
        <v>1</v>
      </c>
      <c r="E16" s="65">
        <v>0</v>
      </c>
      <c r="F16" s="64">
        <f t="shared" si="0"/>
        <v>0</v>
      </c>
      <c r="G16" s="1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57" t="s">
        <v>98</v>
      </c>
      <c r="B17" s="8">
        <v>1</v>
      </c>
      <c r="C17" s="60" t="s">
        <v>12</v>
      </c>
      <c r="D17" s="60">
        <v>1</v>
      </c>
      <c r="E17" s="65">
        <v>0</v>
      </c>
      <c r="F17" s="64">
        <f t="shared" si="0"/>
        <v>0</v>
      </c>
      <c r="G17" s="1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57" t="s">
        <v>97</v>
      </c>
      <c r="B18" s="57"/>
      <c r="C18" s="60"/>
      <c r="D18" s="60"/>
      <c r="E18" s="65"/>
      <c r="F18" s="65"/>
      <c r="G18" s="15"/>
      <c r="H18" s="3"/>
      <c r="I18" s="3"/>
      <c r="J18" s="3"/>
      <c r="K18" s="3"/>
      <c r="L18" s="3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8" t="s">
        <v>96</v>
      </c>
      <c r="B19" s="8">
        <v>1</v>
      </c>
      <c r="C19" s="60" t="s">
        <v>12</v>
      </c>
      <c r="D19" s="20">
        <v>0</v>
      </c>
      <c r="E19" s="21">
        <v>8</v>
      </c>
      <c r="F19" s="64">
        <f>D19*E19*B19</f>
        <v>0</v>
      </c>
      <c r="G19" s="13"/>
      <c r="H19" s="3"/>
      <c r="I19" s="3"/>
      <c r="J19" s="3"/>
      <c r="K19" s="3"/>
      <c r="L19" s="3"/>
      <c r="M19" s="22"/>
      <c r="N19" s="23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8" t="s">
        <v>95</v>
      </c>
      <c r="B20" s="8">
        <v>1</v>
      </c>
      <c r="C20" s="60" t="s">
        <v>12</v>
      </c>
      <c r="D20" s="24">
        <v>0</v>
      </c>
      <c r="E20" s="21">
        <v>8</v>
      </c>
      <c r="F20" s="64">
        <f>D20*E20*B20</f>
        <v>0</v>
      </c>
      <c r="G20" s="13"/>
      <c r="H20" s="3"/>
      <c r="I20" s="3"/>
      <c r="J20" s="3"/>
      <c r="K20" s="3"/>
      <c r="L20" s="3"/>
      <c r="M20" s="22"/>
      <c r="N20" s="23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8" t="s">
        <v>94</v>
      </c>
      <c r="B21" s="8">
        <v>1</v>
      </c>
      <c r="C21" s="60" t="s">
        <v>82</v>
      </c>
      <c r="D21" s="24">
        <v>100</v>
      </c>
      <c r="E21" s="25">
        <v>0.08</v>
      </c>
      <c r="F21" s="64">
        <f>D21*E21*B21</f>
        <v>8</v>
      </c>
      <c r="G21" s="13"/>
      <c r="H21" s="3"/>
      <c r="I21" s="3"/>
      <c r="J21" s="3"/>
      <c r="K21" s="3"/>
      <c r="L21" s="3"/>
      <c r="M21" s="22"/>
      <c r="N21" s="23"/>
      <c r="O21" s="18"/>
      <c r="P21" s="2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8" t="s">
        <v>106</v>
      </c>
      <c r="B22" s="8">
        <v>1</v>
      </c>
      <c r="C22" s="60" t="s">
        <v>12</v>
      </c>
      <c r="D22" s="24">
        <v>0</v>
      </c>
      <c r="E22" s="21">
        <v>8</v>
      </c>
      <c r="F22" s="64">
        <f>D22*E22*B22</f>
        <v>0</v>
      </c>
      <c r="G22" s="13"/>
      <c r="H22" s="3"/>
      <c r="I22" s="3"/>
      <c r="J22" s="3"/>
      <c r="K22" s="3"/>
      <c r="L22" s="3"/>
      <c r="M22" s="22"/>
      <c r="N22" s="23"/>
      <c r="O22" s="18"/>
      <c r="P22" s="26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57" t="s">
        <v>15</v>
      </c>
      <c r="B23" s="57"/>
      <c r="C23" s="57"/>
      <c r="D23" s="57"/>
      <c r="E23" s="57"/>
      <c r="F23" s="57"/>
      <c r="G23" s="13"/>
      <c r="H23" s="3"/>
      <c r="I23" s="3"/>
      <c r="J23" s="3"/>
      <c r="K23" s="3"/>
      <c r="L23" s="3"/>
      <c r="M23" s="10"/>
      <c r="N23" s="27"/>
      <c r="O23" s="18"/>
      <c r="P23" s="26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57" t="s">
        <v>16</v>
      </c>
      <c r="B24" s="8">
        <v>1</v>
      </c>
      <c r="C24" s="60" t="s">
        <v>17</v>
      </c>
      <c r="D24" s="71">
        <v>4.1881518427435838</v>
      </c>
      <c r="E24" s="28">
        <v>4.5</v>
      </c>
      <c r="F24" s="64">
        <f t="shared" ref="F24:F35" si="1">D24*E24*B24</f>
        <v>18.846683292346128</v>
      </c>
      <c r="G24" s="29"/>
      <c r="H24" s="3"/>
      <c r="I24" s="3"/>
      <c r="J24" s="3"/>
      <c r="K24" s="3"/>
      <c r="L24" s="3"/>
      <c r="M24" s="22"/>
      <c r="N24" s="23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57" t="s">
        <v>18</v>
      </c>
      <c r="B25" s="8">
        <v>1</v>
      </c>
      <c r="C25" s="60" t="s">
        <v>12</v>
      </c>
      <c r="D25" s="60">
        <v>1</v>
      </c>
      <c r="E25" s="65">
        <v>9.66</v>
      </c>
      <c r="F25" s="64">
        <f t="shared" si="1"/>
        <v>9.66</v>
      </c>
      <c r="G25" s="13"/>
      <c r="H25" s="3"/>
      <c r="I25" s="3"/>
      <c r="J25" s="3"/>
      <c r="K25" s="3"/>
      <c r="L25" s="3"/>
      <c r="M25" s="22"/>
      <c r="N25" s="2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57" t="s">
        <v>19</v>
      </c>
      <c r="B26" s="8">
        <v>1</v>
      </c>
      <c r="C26" s="60" t="s">
        <v>17</v>
      </c>
      <c r="D26" s="71">
        <v>2.0274973147153599</v>
      </c>
      <c r="E26" s="28">
        <v>4.5</v>
      </c>
      <c r="F26" s="64">
        <f t="shared" si="1"/>
        <v>9.1237379162191203</v>
      </c>
      <c r="G26" s="13"/>
      <c r="H26" s="3"/>
      <c r="I26" s="3"/>
      <c r="J26" s="3"/>
      <c r="K26" s="3"/>
      <c r="L26" s="3"/>
      <c r="M26" s="22"/>
      <c r="N26" s="2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57" t="s">
        <v>20</v>
      </c>
      <c r="B27" s="8">
        <v>1</v>
      </c>
      <c r="C27" s="60" t="s">
        <v>12</v>
      </c>
      <c r="D27" s="60">
        <v>1</v>
      </c>
      <c r="E27" s="65">
        <v>8.7100000000000009</v>
      </c>
      <c r="F27" s="64">
        <f t="shared" si="1"/>
        <v>8.7100000000000009</v>
      </c>
      <c r="G27" s="15"/>
      <c r="H27" s="3"/>
      <c r="I27" s="3"/>
      <c r="J27" s="3"/>
      <c r="K27" s="3"/>
      <c r="L27" s="3"/>
      <c r="M27" s="22"/>
      <c r="N27" s="2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57" t="s">
        <v>21</v>
      </c>
      <c r="B28" s="8">
        <v>1</v>
      </c>
      <c r="C28" s="60" t="s">
        <v>22</v>
      </c>
      <c r="D28" s="30">
        <v>14</v>
      </c>
      <c r="E28" s="65">
        <v>5.3150898496240604</v>
      </c>
      <c r="F28" s="64">
        <f t="shared" si="1"/>
        <v>74.411257894736849</v>
      </c>
      <c r="G28" s="15"/>
      <c r="H28" s="3"/>
      <c r="I28" s="3"/>
      <c r="J28" s="3"/>
      <c r="K28" s="3"/>
      <c r="L28" s="3"/>
      <c r="M28" s="22"/>
      <c r="N28" s="2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57" t="s">
        <v>23</v>
      </c>
      <c r="B29" s="63"/>
      <c r="C29" s="60" t="s">
        <v>22</v>
      </c>
      <c r="D29" s="72">
        <v>14</v>
      </c>
      <c r="E29" s="65">
        <v>0.24010416666666665</v>
      </c>
      <c r="F29" s="64">
        <f>D29*E29</f>
        <v>3.3614583333333332</v>
      </c>
      <c r="G29" s="13"/>
      <c r="H29" s="3"/>
      <c r="I29" s="3"/>
      <c r="J29" s="3"/>
      <c r="K29" s="3"/>
      <c r="L29" s="3"/>
      <c r="M29" s="22"/>
      <c r="N29" s="2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57" t="s">
        <v>24</v>
      </c>
      <c r="B30" s="8">
        <v>1</v>
      </c>
      <c r="C30" s="60" t="s">
        <v>12</v>
      </c>
      <c r="D30" s="31">
        <v>1</v>
      </c>
      <c r="E30" s="21">
        <v>3.88</v>
      </c>
      <c r="F30" s="64">
        <f t="shared" si="1"/>
        <v>3.88</v>
      </c>
      <c r="G30" s="13"/>
      <c r="H30" s="3"/>
      <c r="I30" s="3"/>
      <c r="J30" s="3"/>
      <c r="K30" s="3"/>
      <c r="L30" s="3"/>
      <c r="M30" s="22"/>
      <c r="N30" s="2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57" t="s">
        <v>93</v>
      </c>
      <c r="B31" s="8">
        <v>1</v>
      </c>
      <c r="C31" s="60" t="s">
        <v>12</v>
      </c>
      <c r="D31" s="31">
        <v>1</v>
      </c>
      <c r="E31" s="21">
        <v>0</v>
      </c>
      <c r="F31" s="64">
        <f t="shared" si="1"/>
        <v>0</v>
      </c>
      <c r="G31" s="13"/>
      <c r="H31" s="3"/>
      <c r="I31" s="3"/>
      <c r="J31" s="3"/>
      <c r="K31" s="3"/>
      <c r="L31" s="3"/>
      <c r="M31" s="22"/>
      <c r="N31" s="23"/>
      <c r="O31" s="32"/>
      <c r="P31" s="33"/>
      <c r="Q31" s="32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57" t="s">
        <v>25</v>
      </c>
      <c r="B32" s="8">
        <v>1</v>
      </c>
      <c r="C32" s="60" t="s">
        <v>26</v>
      </c>
      <c r="D32" s="71">
        <v>0.84452648051569312</v>
      </c>
      <c r="E32" s="34">
        <v>12.45</v>
      </c>
      <c r="F32" s="64">
        <f t="shared" si="1"/>
        <v>10.514354682420379</v>
      </c>
      <c r="G32" s="13"/>
      <c r="H32" s="3"/>
      <c r="I32" s="3"/>
      <c r="J32" s="3"/>
      <c r="K32" s="3"/>
      <c r="L32" s="3"/>
      <c r="M32" s="22"/>
      <c r="N32" s="23"/>
      <c r="O32" s="35"/>
      <c r="P32" s="35"/>
      <c r="Q32" s="35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57" t="s">
        <v>27</v>
      </c>
      <c r="B33" s="8">
        <v>1</v>
      </c>
      <c r="C33" s="60" t="s">
        <v>12</v>
      </c>
      <c r="D33" s="31">
        <v>1</v>
      </c>
      <c r="E33" s="21">
        <v>6</v>
      </c>
      <c r="F33" s="64">
        <f t="shared" si="1"/>
        <v>6</v>
      </c>
      <c r="G33" s="13"/>
      <c r="H33" s="3"/>
      <c r="I33" s="3"/>
      <c r="J33" s="3"/>
      <c r="K33" s="3"/>
      <c r="L33" s="3"/>
      <c r="M33" s="22"/>
      <c r="N33" s="23"/>
      <c r="O33" s="36"/>
      <c r="P33" s="37"/>
      <c r="Q33" s="38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57" t="s">
        <v>92</v>
      </c>
      <c r="B34" s="8">
        <v>1</v>
      </c>
      <c r="C34" s="60" t="s">
        <v>12</v>
      </c>
      <c r="D34" s="31">
        <v>1</v>
      </c>
      <c r="E34" s="21">
        <v>0</v>
      </c>
      <c r="F34" s="64">
        <f t="shared" si="1"/>
        <v>0</v>
      </c>
      <c r="G34" s="15"/>
      <c r="H34" s="3"/>
      <c r="I34" s="3"/>
      <c r="J34" s="3"/>
      <c r="K34" s="3"/>
      <c r="L34" s="39"/>
      <c r="M34" s="22"/>
      <c r="N34" s="23"/>
      <c r="O34" s="36"/>
      <c r="P34" s="37"/>
      <c r="Q34" s="38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57" t="s">
        <v>28</v>
      </c>
      <c r="B35" s="8">
        <v>1</v>
      </c>
      <c r="C35" s="60" t="s">
        <v>12</v>
      </c>
      <c r="D35" s="31">
        <v>1</v>
      </c>
      <c r="E35" s="21">
        <v>16.149999999999999</v>
      </c>
      <c r="F35" s="64">
        <f t="shared" si="1"/>
        <v>16.149999999999999</v>
      </c>
      <c r="G35" s="13"/>
      <c r="H35" s="3"/>
      <c r="I35" s="3"/>
      <c r="J35" s="3"/>
      <c r="K35" s="3"/>
      <c r="L35" s="39"/>
      <c r="M35" s="22"/>
      <c r="N35" s="23"/>
      <c r="O35" s="36"/>
      <c r="P35" s="37"/>
      <c r="Q35" s="38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57" t="s">
        <v>91</v>
      </c>
      <c r="B36" s="8">
        <v>1</v>
      </c>
      <c r="C36" s="60" t="s">
        <v>29</v>
      </c>
      <c r="D36" s="28">
        <v>7</v>
      </c>
      <c r="E36" s="64">
        <v>733.09</v>
      </c>
      <c r="F36" s="64">
        <f>((D36/100)*0.5)*SUM(F6:F35)*B36</f>
        <v>25.658062224166954</v>
      </c>
      <c r="G36" s="13"/>
      <c r="H36" s="3"/>
      <c r="I36" s="3"/>
      <c r="J36" s="3"/>
      <c r="K36" s="40"/>
      <c r="L36" s="40"/>
      <c r="M36" s="22"/>
      <c r="N36" s="23"/>
      <c r="O36" s="17"/>
      <c r="P36" s="41"/>
      <c r="Q36" s="38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57" t="s">
        <v>30</v>
      </c>
      <c r="B37" s="8">
        <v>1</v>
      </c>
      <c r="C37" s="60" t="s">
        <v>12</v>
      </c>
      <c r="D37" s="28">
        <v>0</v>
      </c>
      <c r="E37" s="21">
        <v>0</v>
      </c>
      <c r="F37" s="64">
        <f>D37*E37*B37</f>
        <v>0</v>
      </c>
      <c r="G37" s="13"/>
      <c r="H37" s="3"/>
      <c r="I37" s="3"/>
      <c r="J37" s="3"/>
      <c r="K37" s="40"/>
      <c r="L37" s="40"/>
      <c r="M37" s="22"/>
      <c r="N37" s="2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57" t="s">
        <v>90</v>
      </c>
      <c r="B38" s="73"/>
      <c r="C38" s="60"/>
      <c r="D38" s="69" t="s">
        <v>80</v>
      </c>
      <c r="E38" s="69" t="s">
        <v>80</v>
      </c>
      <c r="F38" s="64"/>
      <c r="G38" s="13"/>
      <c r="H38" s="3"/>
      <c r="I38" s="3"/>
      <c r="J38" s="3"/>
      <c r="K38" s="40"/>
      <c r="L38" s="40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8" t="s">
        <v>89</v>
      </c>
      <c r="B39" s="8">
        <v>1</v>
      </c>
      <c r="C39" s="60" t="s">
        <v>81</v>
      </c>
      <c r="D39" s="65">
        <v>215</v>
      </c>
      <c r="E39" s="21">
        <v>0.19</v>
      </c>
      <c r="F39" s="64">
        <f>D39*E39*B39</f>
        <v>40.85</v>
      </c>
      <c r="G39" s="13"/>
      <c r="H39" s="3"/>
      <c r="I39" s="3"/>
      <c r="J39" s="3"/>
      <c r="K39" s="40"/>
      <c r="L39" s="40"/>
      <c r="M39" s="22"/>
      <c r="N39" s="2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8" t="s">
        <v>88</v>
      </c>
      <c r="B40" s="8">
        <v>1</v>
      </c>
      <c r="C40" s="60" t="s">
        <v>81</v>
      </c>
      <c r="D40" s="69">
        <v>215</v>
      </c>
      <c r="E40" s="21">
        <v>0.25</v>
      </c>
      <c r="F40" s="64">
        <f>D40*E40*B40</f>
        <v>53.75</v>
      </c>
      <c r="G40" s="13"/>
      <c r="H40" s="3"/>
      <c r="I40" s="3"/>
      <c r="J40" s="3"/>
      <c r="K40" s="3"/>
      <c r="L40" s="39"/>
      <c r="M40" s="22"/>
      <c r="N40" s="2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8" t="s">
        <v>87</v>
      </c>
      <c r="B41" s="8">
        <v>1</v>
      </c>
      <c r="C41" s="60" t="s">
        <v>81</v>
      </c>
      <c r="D41" s="69">
        <v>215</v>
      </c>
      <c r="E41" s="74">
        <v>0.01</v>
      </c>
      <c r="F41" s="64">
        <f>D41*E41*B41</f>
        <v>2.15</v>
      </c>
      <c r="G41" s="13"/>
      <c r="H41" s="3"/>
      <c r="I41" s="3"/>
      <c r="J41" s="3"/>
      <c r="K41" s="3"/>
      <c r="L41" s="39"/>
      <c r="M41" s="22"/>
      <c r="N41" s="2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57"/>
      <c r="B42" s="63"/>
      <c r="C42" s="60"/>
      <c r="D42" s="69" t="s">
        <v>80</v>
      </c>
      <c r="E42" s="65" t="s">
        <v>80</v>
      </c>
      <c r="F42" s="64"/>
      <c r="G42" s="13"/>
      <c r="H42" s="107"/>
      <c r="I42" s="3"/>
      <c r="J42" s="3"/>
      <c r="K42" s="3"/>
      <c r="L42" s="39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57" t="s">
        <v>31</v>
      </c>
      <c r="B43" s="57"/>
      <c r="C43" s="60" t="s">
        <v>12</v>
      </c>
      <c r="D43" s="60">
        <v>1</v>
      </c>
      <c r="E43" s="21">
        <v>0</v>
      </c>
      <c r="F43" s="65">
        <f>D43*E43</f>
        <v>0</v>
      </c>
      <c r="G43" s="13"/>
      <c r="H43" s="10"/>
      <c r="I43" s="3"/>
      <c r="J43" s="3"/>
      <c r="K43" s="3"/>
      <c r="L43" s="39"/>
      <c r="M43" s="16"/>
      <c r="N43" s="2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54" t="s">
        <v>32</v>
      </c>
      <c r="B44" s="57"/>
      <c r="C44" s="57"/>
      <c r="D44" s="57"/>
      <c r="E44" s="57"/>
      <c r="F44" s="66">
        <f>SUM(F6:F42)</f>
        <v>855.49555434322281</v>
      </c>
      <c r="G44" s="13"/>
      <c r="H44" s="107"/>
      <c r="I44" s="3"/>
      <c r="J44" s="3"/>
      <c r="K44" s="3"/>
      <c r="L44" s="39"/>
      <c r="M44" s="42"/>
      <c r="N44" s="2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54" t="s">
        <v>33</v>
      </c>
      <c r="B45" s="54"/>
      <c r="C45" s="54"/>
      <c r="D45" s="54"/>
      <c r="E45" s="54"/>
      <c r="F45" s="67">
        <f>F3-F43-F44</f>
        <v>542.00444565677719</v>
      </c>
      <c r="G45" s="13"/>
      <c r="H45" s="3"/>
      <c r="I45" s="3"/>
      <c r="J45" s="3"/>
      <c r="K45" s="3"/>
      <c r="L45" s="39"/>
      <c r="M45" s="43"/>
      <c r="N45" s="2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54" t="s">
        <v>34</v>
      </c>
      <c r="B46" s="57"/>
      <c r="C46" s="57"/>
      <c r="D46" s="57"/>
      <c r="E46" s="57"/>
      <c r="F46" s="57"/>
      <c r="G46" s="13"/>
      <c r="H46" s="3"/>
      <c r="I46" s="3"/>
      <c r="J46" s="3"/>
      <c r="K46" s="3"/>
      <c r="L46" s="39"/>
      <c r="M46" s="10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57" t="s">
        <v>15</v>
      </c>
      <c r="B47" s="63"/>
      <c r="C47" s="60" t="s">
        <v>12</v>
      </c>
      <c r="D47" s="60">
        <v>1</v>
      </c>
      <c r="E47" s="69">
        <v>88.94</v>
      </c>
      <c r="F47" s="64">
        <f>D47*E47</f>
        <v>88.94</v>
      </c>
      <c r="G47" s="13"/>
      <c r="H47" s="3"/>
      <c r="I47" s="3"/>
      <c r="J47" s="3"/>
      <c r="K47" s="3"/>
      <c r="L47" s="39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57" t="s">
        <v>35</v>
      </c>
      <c r="B48" s="63"/>
      <c r="C48" s="60" t="s">
        <v>12</v>
      </c>
      <c r="D48" s="60">
        <v>1</v>
      </c>
      <c r="E48" s="69">
        <v>23.92</v>
      </c>
      <c r="F48" s="64">
        <f>D48*E48</f>
        <v>23.92</v>
      </c>
      <c r="G48" s="13"/>
      <c r="H48" s="3"/>
      <c r="I48" s="3"/>
      <c r="J48" s="3"/>
      <c r="K48" s="3"/>
      <c r="L48" s="39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57" t="s">
        <v>86</v>
      </c>
      <c r="B49" s="63"/>
      <c r="C49" s="60" t="s">
        <v>12</v>
      </c>
      <c r="D49" s="60">
        <v>1</v>
      </c>
      <c r="E49" s="69">
        <v>4.45</v>
      </c>
      <c r="F49" s="64">
        <f>D49*E49</f>
        <v>4.45</v>
      </c>
      <c r="G49" s="15"/>
      <c r="H49" s="3"/>
      <c r="I49" s="3"/>
      <c r="J49" s="3"/>
      <c r="K49" s="17"/>
      <c r="L49" s="17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54" t="s">
        <v>36</v>
      </c>
      <c r="B50" s="57"/>
      <c r="C50" s="57"/>
      <c r="D50" s="57"/>
      <c r="E50" s="57"/>
      <c r="F50" s="66">
        <f>SUM(F47:F49)</f>
        <v>117.31</v>
      </c>
      <c r="G50" s="13"/>
      <c r="H50" s="3"/>
      <c r="I50" s="3"/>
      <c r="J50" s="3"/>
      <c r="K50" s="17"/>
      <c r="L50" s="17"/>
      <c r="M50" s="42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">
      <c r="A51" s="54" t="s">
        <v>37</v>
      </c>
      <c r="B51" s="54"/>
      <c r="C51" s="54"/>
      <c r="D51" s="54"/>
      <c r="E51" s="54"/>
      <c r="F51" s="67">
        <f>F44+F50</f>
        <v>972.80555434322287</v>
      </c>
      <c r="G51" s="13"/>
      <c r="H51" s="3"/>
      <c r="I51" s="3"/>
      <c r="J51" s="3"/>
      <c r="K51" s="17"/>
      <c r="L51" s="17"/>
      <c r="M51" s="43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">
      <c r="A52" s="58" t="s">
        <v>38</v>
      </c>
      <c r="B52" s="58"/>
      <c r="C52" s="58"/>
      <c r="D52" s="58"/>
      <c r="E52" s="58"/>
      <c r="F52" s="68">
        <f>F3-F43-F51</f>
        <v>424.69444565677713</v>
      </c>
      <c r="G52" s="29"/>
      <c r="H52" s="3"/>
      <c r="I52" s="3"/>
      <c r="J52" s="3"/>
      <c r="K52" s="17"/>
      <c r="L52" s="17"/>
      <c r="M52" s="43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">
      <c r="A53" s="59"/>
      <c r="B53" s="59"/>
      <c r="C53" s="59"/>
      <c r="D53" s="59"/>
      <c r="E53" s="59"/>
      <c r="F53" s="59"/>
      <c r="G53" s="14"/>
      <c r="H53" s="3"/>
      <c r="I53" s="3"/>
      <c r="J53" s="3"/>
      <c r="K53" s="17"/>
      <c r="L53" s="17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57" t="s">
        <v>83</v>
      </c>
      <c r="B54" s="57"/>
      <c r="C54" s="60"/>
      <c r="D54" s="60"/>
      <c r="E54" s="69"/>
      <c r="F54" s="65"/>
      <c r="G54" s="13"/>
      <c r="H54" s="3"/>
      <c r="I54" s="3"/>
      <c r="J54" s="3"/>
      <c r="K54" s="17"/>
      <c r="L54" s="17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57" t="s">
        <v>84</v>
      </c>
      <c r="B55" s="57"/>
      <c r="C55" s="60"/>
      <c r="D55" s="60"/>
      <c r="E55" s="69"/>
      <c r="F55" s="65"/>
      <c r="G55" s="13"/>
      <c r="H55" s="3"/>
      <c r="I55" s="3"/>
      <c r="J55" s="3"/>
      <c r="K55" s="17"/>
      <c r="L55" s="17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57" t="s">
        <v>85</v>
      </c>
      <c r="B56" s="54"/>
      <c r="C56" s="54"/>
      <c r="D56" s="54"/>
      <c r="E56" s="54"/>
      <c r="F56" s="67"/>
      <c r="G56" s="13"/>
      <c r="H56" s="3"/>
      <c r="I56" s="3"/>
      <c r="J56" s="3"/>
      <c r="K56" s="17"/>
      <c r="L56" s="17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57"/>
      <c r="B57" s="54"/>
      <c r="C57" s="54"/>
      <c r="D57" s="54"/>
      <c r="E57" s="54"/>
      <c r="F57" s="67"/>
      <c r="G57" s="44"/>
      <c r="H57" s="3"/>
      <c r="I57" s="3"/>
      <c r="J57" s="3"/>
      <c r="K57" s="17"/>
      <c r="L57" s="17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45"/>
      <c r="B58" s="46"/>
      <c r="C58" s="46"/>
      <c r="D58" s="46"/>
      <c r="E58" s="46"/>
      <c r="F58" s="47"/>
      <c r="G58" s="48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39"/>
      <c r="B59" s="39"/>
      <c r="C59" s="39"/>
      <c r="D59" s="39"/>
      <c r="E59" s="39"/>
      <c r="F59" s="3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39"/>
      <c r="B60" s="39"/>
      <c r="C60" s="39"/>
      <c r="D60" s="39"/>
      <c r="E60" s="39"/>
      <c r="F60" s="3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">
      <c r="A61" s="39"/>
      <c r="B61" s="39"/>
      <c r="C61" s="39"/>
      <c r="D61" s="39"/>
      <c r="E61" s="39"/>
      <c r="F61" s="3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0"/>
      <c r="B62" s="10"/>
      <c r="C62" s="49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0"/>
      <c r="B63" s="50"/>
      <c r="C63" s="50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0"/>
      <c r="B64" s="50"/>
      <c r="C64" s="50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5">
      <c r="A65" s="10"/>
      <c r="B65" s="50"/>
      <c r="C65" s="50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9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  <row r="60792" spans="8:9" x14ac:dyDescent="0.2">
      <c r="H60792"/>
      <c r="I60792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Corn, Furrow Irrigated</vt:lpstr>
      <vt:lpstr>'Corn, Furrow Irrigated'!Print_Area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2021-11-15T04:23:42Z</dcterms:created>
  <dcterms:modified xsi:type="dcterms:W3CDTF">2022-11-07T14:06:37Z</dcterms:modified>
</cp:coreProperties>
</file>