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04A51859-6CC9-4A0A-9B25-4A966C110717}" xr6:coauthVersionLast="47" xr6:coauthVersionMax="47" xr10:uidLastSave="{00000000-0000-0000-0000-000000000000}"/>
  <bookViews>
    <workbookView xWindow="210" yWindow="180" windowWidth="22905" windowHeight="15180" activeTab="1" xr2:uid="{5F4E9AD4-84C6-4EAF-9085-D774CA594424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48" i="1" l="1"/>
  <c r="F47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39" i="1" l="1"/>
  <c r="F49" i="1"/>
  <c r="F50" i="1" s="1"/>
  <c r="F41" i="1"/>
  <c r="F28" i="1"/>
  <c r="F36" i="1" s="1"/>
  <c r="F44" i="1" s="1"/>
  <c r="F29" i="1"/>
  <c r="F45" i="1" l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9BD70902-D942-42F3-871A-9EC103F6C107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83108820-C2A2-4F99-92E4-C0ADCC07C175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Prefix at $0.37/oz
32 oz Glyphosate at $0.23/oz
3.5 oz Zidua SC at $5.75/oz
32 oz Glyphosate at $0.23/oz
</t>
        </r>
      </text>
    </comment>
    <comment ref="F14" authorId="0" shapeId="0" xr:uid="{F65C211A-9C22-47CC-9BCE-A9C436B915E4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A22C1B44-9800-4594-864D-0242509F022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<sst xmlns="http://schemas.openxmlformats.org/spreadsheetml/2006/main" count="167" uniqueCount="109">
  <si>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</si>
  <si>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</si>
  <si>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</si>
  <si>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</si>
  <si>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</si>
  <si>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</si>
  <si>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</si>
  <si>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</si>
  <si>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</si>
  <si>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</si>
  <si>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</si>
  <si>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</si>
  <si>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</si>
  <si>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</si>
  <si>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</si>
  <si>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</si>
  <si>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</si>
  <si>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</si>
  <si>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</si>
  <si>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</si>
  <si>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</si>
  <si>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</si>
  <si>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</si>
  <si>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</si>
  <si>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</si>
  <si>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</si>
  <si>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</si>
  <si>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</si>
  <si>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</si>
  <si>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</si>
  <si>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</si>
  <si>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</si>
  <si>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</si>
  <si>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</si>
  <si>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</si>
  <si>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</si>
  <si>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</si>
  <si>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</si>
  <si>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</si>
  <si>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</si>
  <si>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</si>
  <si>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</si>
  <si>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</si>
  <si>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</si>
  <si>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</si>
  <si>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</si>
  <si>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</si>
  <si>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</si>
  <si>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</si>
  <si>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</si>
  <si>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</si>
  <si>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</si>
  <si>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</si>
  <si>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</si>
  <si>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</si>
  <si>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</si>
  <si>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</si>
  <si>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</si>
  <si>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</si>
  <si>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</si>
  <si>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</si>
  <si>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</si>
  <si>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</si>
  <si>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</si>
  <si>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</si>
  <si>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Glyphosate, 32 oz Prefix</t>
  </si>
  <si>
    <t>Irrigation Sweep</t>
  </si>
  <si>
    <t>Irrigation Polypipe Spool</t>
  </si>
  <si>
    <t xml:space="preserve"> Total Season Activities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</si>
  <si>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</si>
  <si>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</si>
  <si>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</si>
  <si>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</si>
  <si>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</si>
  <si>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</si>
  <si>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</si>
  <si>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</si>
  <si>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</si>
  <si>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</si>
  <si>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</si>
  <si>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</si>
  <si>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</si>
  <si>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Table 45. 2022 Soybean Enterprise Budget, RR, Furrow Irrigation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</si>
  <si>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</si>
  <si>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</si>
  <si>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</si>
  <si>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</si>
  <si>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</si>
  <si>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</si>
  <si>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</si>
  <si>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</si>
  <si>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</si>
  <si>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</si>
  <si>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</si>
  <si>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</si>
  <si>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</si>
  <si>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</si>
  <si>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</si>
  <si>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</si>
  <si>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</si>
  <si>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</si>
  <si>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</si>
  <si>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</si>
  <si>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</si>
  <si>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</si>
  <si>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</si>
  <si>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</si>
  <si>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</si>
  <si>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A-45. Soybean Field Activities, RR,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</si>
</sst>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8" fillId="3" borderId="0" xfId="0" applyNumberFormat="1" applyFon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0" borderId="0" xfId="0" applyFont="1" applyFill="1" applyBorder="1" applyAlignment="1">
      <alignment vertical="center"/>
    </xf>
    <xf numFmtId="0" fontId="0" fillId="3" borderId="5" xfId="0" applyFill="1" applyBorder="1"/>
    <xf numFmtId="0" fontId="17" fillId="3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8" fontId="18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8" fontId="18" fillId="3" borderId="18" xfId="0" applyNumberFormat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8" fontId="19" fillId="3" borderId="18" xfId="0" applyNumberFormat="1" applyFont="1" applyFill="1" applyBorder="1" applyAlignment="1">
      <alignment horizontal="center"/>
    </xf>
    <xf numFmtId="0" fontId="17" fillId="3" borderId="20" xfId="0" applyFont="1" applyFill="1" applyBorder="1"/>
    <xf numFmtId="0" fontId="20" fillId="3" borderId="0" xfId="0" applyFont="1" applyFill="1"/>
    <xf numFmtId="0" fontId="17" fillId="3" borderId="18" xfId="0" applyFont="1" applyFill="1" applyBorder="1" applyAlignment="1">
      <alignment horizontal="center" wrapText="1"/>
    </xf>
    <xf numFmtId="0" fontId="17" fillId="3" borderId="21" xfId="0" applyFont="1" applyFill="1" applyBorder="1"/>
    <xf numFmtId="0" fontId="19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1" xfId="0" applyFont="1" applyFill="1" applyBorder="1"/>
    <xf numFmtId="8" fontId="18" fillId="3" borderId="11" xfId="0" applyNumberFormat="1" applyFont="1" applyFill="1" applyBorder="1" applyAlignment="1">
      <alignment horizontal="center"/>
    </xf>
    <xf numFmtId="0" fontId="17" fillId="3" borderId="24" xfId="0" applyFont="1" applyFill="1" applyBorder="1"/>
    <xf numFmtId="8" fontId="18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8" xfId="0" applyFont="1" applyFill="1" applyBorder="1"/>
    <xf numFmtId="0" fontId="17" fillId="3" borderId="23" xfId="0" applyFont="1" applyFill="1" applyBorder="1"/>
    <xf numFmtId="8" fontId="18" fillId="3" borderId="23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0" xfId="0" applyFont="1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15_SoybeanRR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481F-938E-43BA-B630-F58459C999C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4"/>
      <c r="B1" s="114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5" t="s">
        <v>108</v>
      </c>
      <c r="B2" s="116"/>
      <c r="C2" s="116"/>
      <c r="D2" s="116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41</v>
      </c>
      <c r="B3" s="49" t="s">
        <v>42</v>
      </c>
      <c r="C3" s="50" t="s">
        <v>43</v>
      </c>
      <c r="D3" s="51" t="s">
        <v>44</v>
      </c>
      <c r="E3" s="5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46</v>
      </c>
      <c r="B4" s="54" t="s">
        <v>47</v>
      </c>
      <c r="C4" s="55" t="s">
        <v>48</v>
      </c>
      <c r="D4" s="56"/>
      <c r="E4" s="57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49</v>
      </c>
      <c r="B5" s="59" t="s">
        <v>50</v>
      </c>
      <c r="C5" s="60" t="s">
        <v>48</v>
      </c>
      <c r="D5" s="61"/>
      <c r="E5" s="57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51</v>
      </c>
      <c r="B6" s="63" t="s">
        <v>52</v>
      </c>
      <c r="C6" s="60" t="s">
        <v>53</v>
      </c>
      <c r="D6" s="64" t="s">
        <v>54</v>
      </c>
      <c r="E6" s="65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49</v>
      </c>
      <c r="B7" s="59" t="s">
        <v>50</v>
      </c>
      <c r="C7" s="66" t="s">
        <v>55</v>
      </c>
      <c r="D7" s="64"/>
      <c r="E7" s="67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2" t="s">
        <v>56</v>
      </c>
      <c r="B8" s="63" t="s">
        <v>57</v>
      </c>
      <c r="C8" s="64" t="s">
        <v>58</v>
      </c>
      <c r="D8" s="64" t="s">
        <v>59</v>
      </c>
      <c r="E8" s="65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8" t="s">
        <v>60</v>
      </c>
      <c r="B9" s="59" t="s">
        <v>50</v>
      </c>
      <c r="C9" s="64" t="s">
        <v>55</v>
      </c>
      <c r="D9" s="64"/>
      <c r="E9" s="65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8" t="s">
        <v>61</v>
      </c>
      <c r="B10" s="59" t="s">
        <v>50</v>
      </c>
      <c r="C10" s="64" t="s">
        <v>62</v>
      </c>
      <c r="D10" s="64" t="s">
        <v>63</v>
      </c>
      <c r="E10" s="65">
        <v>92.940261548754606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8" t="s">
        <v>51</v>
      </c>
      <c r="B11" s="68" t="s">
        <v>52</v>
      </c>
      <c r="C11" s="64" t="s">
        <v>15</v>
      </c>
      <c r="D11" s="64" t="s">
        <v>64</v>
      </c>
      <c r="E11" s="65">
        <v>29.92688364459951</v>
      </c>
      <c r="F11" s="3"/>
      <c r="G11" s="3"/>
      <c r="H11" s="3"/>
      <c r="I11" s="6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62" t="s">
        <v>51</v>
      </c>
      <c r="B12" s="63" t="s">
        <v>52</v>
      </c>
      <c r="C12" s="64" t="s">
        <v>15</v>
      </c>
      <c r="D12" s="70" t="s">
        <v>65</v>
      </c>
      <c r="E12" s="65">
        <v>23.276883644599508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8" t="s">
        <v>66</v>
      </c>
      <c r="B13" s="59" t="s">
        <v>50</v>
      </c>
      <c r="C13" s="64" t="s">
        <v>55</v>
      </c>
      <c r="D13" s="64"/>
      <c r="E13" s="65">
        <v>3.5539188382003299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67</v>
      </c>
      <c r="B14" s="59"/>
      <c r="C14" s="64" t="s">
        <v>68</v>
      </c>
      <c r="D14" s="64"/>
      <c r="E14" s="65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8" t="s">
        <v>51</v>
      </c>
      <c r="B15" s="68" t="s">
        <v>52</v>
      </c>
      <c r="C15" s="64" t="s">
        <v>15</v>
      </c>
      <c r="D15" s="64" t="s">
        <v>69</v>
      </c>
      <c r="E15" s="65">
        <v>31.881883644599508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2" t="s">
        <v>70</v>
      </c>
      <c r="B16" s="63"/>
      <c r="C16" s="64" t="s">
        <v>16</v>
      </c>
      <c r="D16" s="64" t="s">
        <v>71</v>
      </c>
      <c r="E16" s="65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71" t="s">
        <v>70</v>
      </c>
      <c r="B17" s="72"/>
      <c r="C17" s="73" t="s">
        <v>72</v>
      </c>
      <c r="D17" s="64" t="s">
        <v>73</v>
      </c>
      <c r="E17" s="65">
        <v>31.700000000000003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2" t="s">
        <v>74</v>
      </c>
      <c r="B18" s="63" t="s">
        <v>75</v>
      </c>
      <c r="C18" s="74" t="s">
        <v>76</v>
      </c>
      <c r="D18" s="75"/>
      <c r="E18" s="76">
        <v>17.881574328152702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2" t="s">
        <v>77</v>
      </c>
      <c r="B19" s="63" t="s">
        <v>78</v>
      </c>
      <c r="C19" s="74" t="s">
        <v>76</v>
      </c>
      <c r="D19" s="77"/>
      <c r="E19" s="78">
        <v>1.9534425333562258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9" t="s">
        <v>79</v>
      </c>
      <c r="B20" s="80"/>
      <c r="C20" s="73" t="s">
        <v>76</v>
      </c>
      <c r="D20" s="81"/>
      <c r="E20" s="82">
        <v>6.050111419456794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3" t="s">
        <v>80</v>
      </c>
      <c r="B21" s="3"/>
      <c r="C21" s="3"/>
      <c r="D21" s="8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7B6D-9A45-418F-8D72-842F3CB7A39A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8.140625" customWidth="1"/>
    <col min="11" max="11" width="5.285156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5" t="s">
        <v>82</v>
      </c>
      <c r="B1" s="105"/>
      <c r="C1" s="105"/>
      <c r="D1" s="105"/>
      <c r="E1" s="105"/>
      <c r="F1" s="106"/>
      <c r="G1" s="1"/>
      <c r="H1" s="9"/>
      <c r="I1" s="9"/>
      <c r="J1" s="9"/>
      <c r="K1" s="9"/>
      <c r="L1" s="9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5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5"/>
      <c r="H2" s="3" t="s">
        <v>81</v>
      </c>
      <c r="I2" s="9"/>
      <c r="J2" s="9"/>
      <c r="K2" s="9"/>
      <c r="L2" s="9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4" t="s">
        <v>6</v>
      </c>
      <c r="B3" s="6">
        <v>1</v>
      </c>
      <c r="C3" s="90" t="s">
        <v>105</v>
      </c>
      <c r="D3" s="7">
        <v>60</v>
      </c>
      <c r="E3" s="7">
        <v>15</v>
      </c>
      <c r="F3" s="92">
        <f>D3*E3*B3</f>
        <v>900</v>
      </c>
      <c r="G3" s="8"/>
      <c r="H3" s="3"/>
      <c r="I3" s="9"/>
      <c r="J3" s="9"/>
      <c r="K3" s="9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6"/>
      <c r="B4" s="89"/>
      <c r="C4" s="90"/>
      <c r="D4" s="91"/>
      <c r="E4" s="96"/>
      <c r="F4" s="92"/>
      <c r="G4" s="10"/>
      <c r="H4" s="3"/>
      <c r="I4" s="9"/>
      <c r="J4" s="9"/>
      <c r="K4" s="9"/>
      <c r="L4" s="9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85" t="s">
        <v>7</v>
      </c>
      <c r="B5" s="86"/>
      <c r="C5" s="102" t="s">
        <v>2</v>
      </c>
      <c r="D5" s="102" t="s">
        <v>8</v>
      </c>
      <c r="E5" s="103" t="s">
        <v>9</v>
      </c>
      <c r="F5" s="102" t="s">
        <v>10</v>
      </c>
      <c r="G5" s="10"/>
      <c r="H5" s="3"/>
      <c r="I5" s="9"/>
      <c r="J5" s="9"/>
      <c r="K5" s="9"/>
      <c r="L5" s="9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86" t="s">
        <v>11</v>
      </c>
      <c r="B6" s="6">
        <v>1</v>
      </c>
      <c r="C6" s="100" t="s">
        <v>12</v>
      </c>
      <c r="D6" s="101">
        <v>150</v>
      </c>
      <c r="E6" s="96">
        <v>0.55000000000000004</v>
      </c>
      <c r="F6" s="92">
        <f>D6*E6*B6</f>
        <v>82.5</v>
      </c>
      <c r="G6" s="10"/>
      <c r="H6" s="3"/>
      <c r="I6" s="9"/>
      <c r="J6" s="9"/>
      <c r="K6" s="9"/>
      <c r="L6" s="9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86" t="s">
        <v>13</v>
      </c>
      <c r="B7" s="6">
        <v>1</v>
      </c>
      <c r="C7" s="90" t="s">
        <v>106</v>
      </c>
      <c r="D7" s="96">
        <v>0</v>
      </c>
      <c r="E7" s="12">
        <f>990/2000</f>
        <v>0.495</v>
      </c>
      <c r="F7" s="92">
        <f t="shared" ref="F7:F17" si="0">D7*E7*B7</f>
        <v>0</v>
      </c>
      <c r="G7" s="10"/>
      <c r="H7" s="3"/>
      <c r="I7" s="9"/>
      <c r="J7" s="9"/>
      <c r="K7" s="9"/>
      <c r="L7" s="9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6" t="s">
        <v>83</v>
      </c>
      <c r="B8" s="6">
        <v>1</v>
      </c>
      <c r="C8" s="90" t="s">
        <v>106</v>
      </c>
      <c r="D8" s="96">
        <v>90</v>
      </c>
      <c r="E8" s="12">
        <f>930/2000</f>
        <v>0.46500000000000002</v>
      </c>
      <c r="F8" s="92">
        <f t="shared" si="0"/>
        <v>41.85</v>
      </c>
      <c r="G8" s="5"/>
      <c r="H8" s="3"/>
      <c r="I8" s="9"/>
      <c r="J8" s="9"/>
      <c r="K8" s="9"/>
      <c r="L8" s="9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6" t="s">
        <v>84</v>
      </c>
      <c r="B9" s="6">
        <v>1</v>
      </c>
      <c r="C9" s="90" t="s">
        <v>106</v>
      </c>
      <c r="D9" s="96">
        <v>100</v>
      </c>
      <c r="E9" s="12">
        <f>890/2000</f>
        <v>0.44500000000000001</v>
      </c>
      <c r="F9" s="92">
        <f t="shared" si="0"/>
        <v>44.5</v>
      </c>
      <c r="G9" s="8"/>
      <c r="H9" s="3"/>
      <c r="I9" s="9"/>
      <c r="J9" s="9"/>
      <c r="K9" s="9"/>
      <c r="L9" s="9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6" t="s">
        <v>85</v>
      </c>
      <c r="B10" s="6">
        <v>1</v>
      </c>
      <c r="C10" s="90" t="s">
        <v>106</v>
      </c>
      <c r="D10" s="96">
        <v>0</v>
      </c>
      <c r="E10" s="12">
        <f>735/2000</f>
        <v>0.36749999999999999</v>
      </c>
      <c r="F10" s="92">
        <f t="shared" si="0"/>
        <v>0</v>
      </c>
      <c r="G10" s="13"/>
      <c r="H10" s="3"/>
      <c r="I10" s="9"/>
      <c r="J10" s="9"/>
      <c r="K10" s="9"/>
      <c r="L10" s="9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6" t="s">
        <v>86</v>
      </c>
      <c r="B11" s="6">
        <v>1</v>
      </c>
      <c r="C11" s="90" t="s">
        <v>106</v>
      </c>
      <c r="D11" s="96">
        <v>0</v>
      </c>
      <c r="E11" s="12">
        <v>1.28</v>
      </c>
      <c r="F11" s="92">
        <f t="shared" si="0"/>
        <v>0</v>
      </c>
      <c r="G11" s="112"/>
      <c r="H11" s="113"/>
      <c r="I11" s="9"/>
      <c r="J11" s="9"/>
      <c r="K11" s="9"/>
      <c r="L11" s="9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6" t="s">
        <v>87</v>
      </c>
      <c r="B12" s="6">
        <v>1</v>
      </c>
      <c r="C12" s="90" t="s">
        <v>14</v>
      </c>
      <c r="D12" s="90">
        <v>1</v>
      </c>
      <c r="E12" s="96">
        <v>0</v>
      </c>
      <c r="F12" s="92">
        <f t="shared" si="0"/>
        <v>0</v>
      </c>
      <c r="G12" s="13"/>
      <c r="H12" s="9"/>
      <c r="I12" s="9"/>
      <c r="J12" s="9"/>
      <c r="K12" s="9"/>
      <c r="L12" s="9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6" t="s">
        <v>15</v>
      </c>
      <c r="B13" s="6">
        <v>1</v>
      </c>
      <c r="C13" s="90" t="s">
        <v>14</v>
      </c>
      <c r="D13" s="90">
        <v>1</v>
      </c>
      <c r="E13" s="96">
        <v>83.734999999999999</v>
      </c>
      <c r="F13" s="92">
        <f t="shared" si="0"/>
        <v>83.734999999999999</v>
      </c>
      <c r="G13" s="8"/>
      <c r="H13" s="9"/>
      <c r="I13" s="9"/>
      <c r="J13" s="9"/>
      <c r="K13" s="9"/>
      <c r="L13" s="9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6" t="s">
        <v>16</v>
      </c>
      <c r="B14" s="6">
        <v>1</v>
      </c>
      <c r="C14" s="90" t="s">
        <v>14</v>
      </c>
      <c r="D14" s="90">
        <v>1</v>
      </c>
      <c r="E14" s="96">
        <v>21.419999999999998</v>
      </c>
      <c r="F14" s="92">
        <f t="shared" si="0"/>
        <v>21.419999999999998</v>
      </c>
      <c r="G14" s="13"/>
      <c r="H14" s="9"/>
      <c r="I14" s="9"/>
      <c r="J14" s="9"/>
      <c r="K14" s="9"/>
      <c r="L14" s="9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6" t="s">
        <v>72</v>
      </c>
      <c r="B15" s="6">
        <v>1</v>
      </c>
      <c r="C15" s="90" t="s">
        <v>14</v>
      </c>
      <c r="D15" s="90">
        <v>1</v>
      </c>
      <c r="E15" s="96">
        <v>23.700000000000003</v>
      </c>
      <c r="F15" s="92">
        <f t="shared" si="0"/>
        <v>23.700000000000003</v>
      </c>
      <c r="G15" s="13"/>
      <c r="H15" s="9"/>
      <c r="I15" s="9"/>
      <c r="J15" s="46"/>
      <c r="K15" s="9"/>
      <c r="L15" s="9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6" t="s">
        <v>88</v>
      </c>
      <c r="B16" s="6">
        <v>1</v>
      </c>
      <c r="C16" s="90" t="s">
        <v>14</v>
      </c>
      <c r="D16" s="90">
        <v>1</v>
      </c>
      <c r="E16" s="96">
        <v>0</v>
      </c>
      <c r="F16" s="92">
        <f t="shared" si="0"/>
        <v>0</v>
      </c>
      <c r="G16" s="15"/>
      <c r="H16" s="9"/>
      <c r="I16" s="9"/>
      <c r="J16" s="9"/>
      <c r="K16" s="9"/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6" t="s">
        <v>88</v>
      </c>
      <c r="B17" s="6">
        <v>1</v>
      </c>
      <c r="C17" s="90" t="s">
        <v>14</v>
      </c>
      <c r="D17" s="90">
        <v>1</v>
      </c>
      <c r="E17" s="96">
        <v>0</v>
      </c>
      <c r="F17" s="92">
        <f t="shared" si="0"/>
        <v>0</v>
      </c>
      <c r="G17" s="15"/>
      <c r="H17" s="9"/>
      <c r="I17" s="9"/>
      <c r="J17" s="9"/>
      <c r="K17" s="9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6" t="s">
        <v>89</v>
      </c>
      <c r="B18" s="86"/>
      <c r="C18" s="90"/>
      <c r="D18" s="90"/>
      <c r="E18" s="96"/>
      <c r="F18" s="96"/>
      <c r="G18" s="15"/>
      <c r="H18" s="9"/>
      <c r="I18" s="9"/>
      <c r="J18" s="9"/>
      <c r="K18" s="9"/>
      <c r="L18" s="9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7" t="s">
        <v>90</v>
      </c>
      <c r="B19" s="6">
        <v>1</v>
      </c>
      <c r="C19" s="90" t="s">
        <v>14</v>
      </c>
      <c r="D19" s="20">
        <v>0</v>
      </c>
      <c r="E19" s="21">
        <v>7.5</v>
      </c>
      <c r="F19" s="92">
        <f>D19*E19*B19</f>
        <v>0</v>
      </c>
      <c r="G19" s="13"/>
      <c r="H19" s="9"/>
      <c r="I19" s="9"/>
      <c r="J19" s="9"/>
      <c r="K19" s="9"/>
      <c r="L19" s="9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7" t="s">
        <v>91</v>
      </c>
      <c r="B20" s="6">
        <v>1</v>
      </c>
      <c r="C20" s="90" t="s">
        <v>14</v>
      </c>
      <c r="D20" s="24">
        <v>2</v>
      </c>
      <c r="E20" s="21">
        <v>8</v>
      </c>
      <c r="F20" s="92">
        <f>D20*E20*B20</f>
        <v>16</v>
      </c>
      <c r="G20" s="13"/>
      <c r="H20" s="9"/>
      <c r="I20" s="9"/>
      <c r="J20" s="9"/>
      <c r="K20" s="9"/>
      <c r="L20" s="9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7" t="s">
        <v>92</v>
      </c>
      <c r="B21" s="6">
        <v>1</v>
      </c>
      <c r="C21" s="90" t="s">
        <v>106</v>
      </c>
      <c r="D21" s="24">
        <v>0</v>
      </c>
      <c r="E21" s="25">
        <v>0.08</v>
      </c>
      <c r="F21" s="92">
        <f>D21*E21*B21</f>
        <v>0</v>
      </c>
      <c r="G21" s="13"/>
      <c r="H21" s="9"/>
      <c r="I21" s="9"/>
      <c r="J21" s="9"/>
      <c r="K21" s="9"/>
      <c r="L21" s="9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7" t="s">
        <v>93</v>
      </c>
      <c r="B22" s="6">
        <v>1</v>
      </c>
      <c r="C22" s="90" t="s">
        <v>14</v>
      </c>
      <c r="D22" s="24">
        <v>0</v>
      </c>
      <c r="E22" s="21">
        <v>7.5</v>
      </c>
      <c r="F22" s="92">
        <f>D22*E22*B22</f>
        <v>0</v>
      </c>
      <c r="G22" s="13"/>
      <c r="H22" s="9"/>
      <c r="I22" s="9"/>
      <c r="J22" s="9"/>
      <c r="K22" s="9"/>
      <c r="L22" s="9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6" t="s">
        <v>17</v>
      </c>
      <c r="B23" s="86"/>
      <c r="C23" s="86"/>
      <c r="D23" s="86"/>
      <c r="E23" s="86"/>
      <c r="F23" s="86"/>
      <c r="G23" s="13"/>
      <c r="H23" s="9"/>
      <c r="I23" s="9"/>
      <c r="J23" s="9"/>
      <c r="K23" s="9"/>
      <c r="L23" s="9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6" t="s">
        <v>18</v>
      </c>
      <c r="B24" s="6">
        <v>1</v>
      </c>
      <c r="C24" s="90" t="s">
        <v>19</v>
      </c>
      <c r="D24" s="12">
        <v>4.3422960434738096</v>
      </c>
      <c r="E24" s="28">
        <v>3.89</v>
      </c>
      <c r="F24" s="92">
        <f t="shared" ref="F24:F35" si="1">D24*E24*B24</f>
        <v>16.89153160911312</v>
      </c>
      <c r="G24" s="29"/>
      <c r="H24" s="9"/>
      <c r="I24" s="9"/>
      <c r="J24" s="9"/>
      <c r="K24" s="9"/>
      <c r="L24" s="9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6" t="s">
        <v>20</v>
      </c>
      <c r="B25" s="6">
        <v>1</v>
      </c>
      <c r="C25" s="90" t="s">
        <v>14</v>
      </c>
      <c r="D25" s="90">
        <v>1</v>
      </c>
      <c r="E25" s="96">
        <v>7.6460633731313425</v>
      </c>
      <c r="F25" s="92">
        <f t="shared" si="1"/>
        <v>7.6460633731313425</v>
      </c>
      <c r="G25" s="13"/>
      <c r="H25" s="9"/>
      <c r="I25" s="9"/>
      <c r="J25" s="9"/>
      <c r="K25" s="9"/>
      <c r="L25" s="9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6" t="s">
        <v>21</v>
      </c>
      <c r="B26" s="6">
        <v>1</v>
      </c>
      <c r="C26" s="90" t="s">
        <v>19</v>
      </c>
      <c r="D26" s="12">
        <v>2.0274973147153599</v>
      </c>
      <c r="E26" s="28">
        <v>3.89</v>
      </c>
      <c r="F26" s="92">
        <f t="shared" si="1"/>
        <v>7.8869645542427502</v>
      </c>
      <c r="G26" s="13"/>
      <c r="H26" s="9"/>
      <c r="I26" s="9"/>
      <c r="J26" s="9"/>
      <c r="K26" s="9"/>
      <c r="L26" s="9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6" t="s">
        <v>22</v>
      </c>
      <c r="B27" s="6">
        <v>1</v>
      </c>
      <c r="C27" s="90" t="s">
        <v>14</v>
      </c>
      <c r="D27" s="90">
        <v>1</v>
      </c>
      <c r="E27" s="96">
        <v>7.0993062992061589</v>
      </c>
      <c r="F27" s="92">
        <f t="shared" si="1"/>
        <v>7.0993062992061589</v>
      </c>
      <c r="G27" s="15"/>
      <c r="H27" s="9"/>
      <c r="I27" s="9"/>
      <c r="J27" s="9"/>
      <c r="K27" s="9"/>
      <c r="L27" s="9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6" t="s">
        <v>23</v>
      </c>
      <c r="B28" s="6">
        <v>1</v>
      </c>
      <c r="C28" s="90" t="s">
        <v>24</v>
      </c>
      <c r="D28" s="30">
        <v>12</v>
      </c>
      <c r="E28" s="96">
        <v>4.5945998922305771</v>
      </c>
      <c r="F28" s="92">
        <f t="shared" si="1"/>
        <v>55.135198706766928</v>
      </c>
      <c r="G28" s="15"/>
      <c r="H28" s="9"/>
      <c r="I28" s="9"/>
      <c r="J28" s="9"/>
      <c r="K28" s="9"/>
      <c r="L28" s="9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6" t="s">
        <v>25</v>
      </c>
      <c r="B29" s="89"/>
      <c r="C29" s="90" t="s">
        <v>24</v>
      </c>
      <c r="D29" s="99">
        <v>12</v>
      </c>
      <c r="E29" s="96">
        <v>0.24010416666666667</v>
      </c>
      <c r="F29" s="92">
        <f>D29*E29</f>
        <v>2.8812500000000001</v>
      </c>
      <c r="G29" s="13"/>
      <c r="H29" s="9"/>
      <c r="I29" s="9"/>
      <c r="J29" s="9"/>
      <c r="K29" s="9"/>
      <c r="L29" s="9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6" t="s">
        <v>26</v>
      </c>
      <c r="B30" s="6">
        <v>1</v>
      </c>
      <c r="C30" s="90" t="s">
        <v>14</v>
      </c>
      <c r="D30" s="31">
        <v>1</v>
      </c>
      <c r="E30" s="21">
        <v>3.88</v>
      </c>
      <c r="F30" s="92">
        <f t="shared" si="1"/>
        <v>3.88</v>
      </c>
      <c r="G30" s="13"/>
      <c r="H30" s="9"/>
      <c r="I30" s="9"/>
      <c r="J30" s="9"/>
      <c r="K30" s="9"/>
      <c r="L30" s="9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6" t="s">
        <v>94</v>
      </c>
      <c r="B31" s="6">
        <v>1</v>
      </c>
      <c r="C31" s="90" t="s">
        <v>14</v>
      </c>
      <c r="D31" s="31">
        <v>1</v>
      </c>
      <c r="E31" s="21">
        <v>0</v>
      </c>
      <c r="F31" s="92">
        <f t="shared" si="1"/>
        <v>0</v>
      </c>
      <c r="G31" s="13"/>
      <c r="H31" s="9"/>
      <c r="I31" s="9"/>
      <c r="J31" s="9"/>
      <c r="K31" s="9"/>
      <c r="L31" s="9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6" t="s">
        <v>27</v>
      </c>
      <c r="B32" s="6">
        <v>1</v>
      </c>
      <c r="C32" s="90" t="s">
        <v>28</v>
      </c>
      <c r="D32" s="12">
        <v>0.82875221620808082</v>
      </c>
      <c r="E32" s="34">
        <v>11.33</v>
      </c>
      <c r="F32" s="92">
        <f t="shared" si="1"/>
        <v>9.3897626096375557</v>
      </c>
      <c r="G32" s="13"/>
      <c r="H32" s="9"/>
      <c r="I32" s="9"/>
      <c r="J32" s="9"/>
      <c r="K32" s="9"/>
      <c r="L32" s="9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6" t="s">
        <v>29</v>
      </c>
      <c r="B33" s="6">
        <v>1</v>
      </c>
      <c r="C33" s="90" t="s">
        <v>14</v>
      </c>
      <c r="D33" s="31">
        <v>1</v>
      </c>
      <c r="E33" s="21">
        <v>6.5</v>
      </c>
      <c r="F33" s="92">
        <f t="shared" si="1"/>
        <v>6.5</v>
      </c>
      <c r="G33" s="13"/>
      <c r="H33" s="9"/>
      <c r="I33" s="9"/>
      <c r="J33" s="9"/>
      <c r="K33" s="9"/>
      <c r="L33" s="9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6" t="s">
        <v>95</v>
      </c>
      <c r="B34" s="6">
        <v>1</v>
      </c>
      <c r="C34" s="90" t="s">
        <v>14</v>
      </c>
      <c r="D34" s="31">
        <v>1</v>
      </c>
      <c r="E34" s="21">
        <v>0</v>
      </c>
      <c r="F34" s="92">
        <f t="shared" si="1"/>
        <v>0</v>
      </c>
      <c r="G34" s="15"/>
      <c r="H34" s="9"/>
      <c r="I34" s="9"/>
      <c r="J34" s="9"/>
      <c r="K34" s="9"/>
      <c r="L34" s="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6" t="s">
        <v>30</v>
      </c>
      <c r="B35" s="6">
        <v>1</v>
      </c>
      <c r="C35" s="90" t="s">
        <v>14</v>
      </c>
      <c r="D35" s="31">
        <v>1</v>
      </c>
      <c r="E35" s="21">
        <v>4.8</v>
      </c>
      <c r="F35" s="92">
        <f t="shared" si="1"/>
        <v>4.8</v>
      </c>
      <c r="G35" s="13"/>
      <c r="H35" s="9"/>
      <c r="I35" s="9"/>
      <c r="J35" s="9"/>
      <c r="K35" s="9"/>
      <c r="L35" s="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6" t="s">
        <v>96</v>
      </c>
      <c r="B36" s="6">
        <v>1</v>
      </c>
      <c r="C36" s="90" t="s">
        <v>31</v>
      </c>
      <c r="D36" s="28">
        <v>4.45</v>
      </c>
      <c r="E36" s="92">
        <v>435.8150771520979</v>
      </c>
      <c r="F36" s="92">
        <f>((D36/100)*0.5*SUM(F6:F35)*B36)</f>
        <v>9.6968854666341802</v>
      </c>
      <c r="G36" s="13"/>
      <c r="H36" s="9"/>
      <c r="I36" s="9"/>
      <c r="J36" s="9"/>
      <c r="K36" s="9"/>
      <c r="L36" s="9"/>
      <c r="M36" s="22"/>
      <c r="N36" s="23"/>
      <c r="O36" s="17"/>
      <c r="P36" s="40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6" t="s">
        <v>32</v>
      </c>
      <c r="B37" s="6">
        <v>1</v>
      </c>
      <c r="C37" s="90" t="s">
        <v>14</v>
      </c>
      <c r="D37" s="28">
        <v>0</v>
      </c>
      <c r="E37" s="21">
        <v>0</v>
      </c>
      <c r="F37" s="92">
        <f>D37*E37*B37</f>
        <v>0</v>
      </c>
      <c r="G37" s="13"/>
      <c r="H37" s="9"/>
      <c r="I37" s="9"/>
      <c r="J37" s="9"/>
      <c r="K37" s="9"/>
      <c r="L37" s="9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6" t="s">
        <v>97</v>
      </c>
      <c r="B38" s="98"/>
      <c r="C38" s="90"/>
      <c r="D38" s="91" t="s">
        <v>107</v>
      </c>
      <c r="E38" s="91" t="s">
        <v>107</v>
      </c>
      <c r="F38" s="92"/>
      <c r="G38" s="13"/>
      <c r="H38" s="9"/>
      <c r="I38" s="9"/>
      <c r="J38" s="9"/>
      <c r="K38" s="9"/>
      <c r="L38" s="9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7" t="s">
        <v>98</v>
      </c>
      <c r="B39" s="6">
        <v>1</v>
      </c>
      <c r="C39" s="90" t="s">
        <v>105</v>
      </c>
      <c r="D39" s="96">
        <v>60</v>
      </c>
      <c r="E39" s="21">
        <v>0</v>
      </c>
      <c r="F39" s="92">
        <f>D39*E39*B39</f>
        <v>0</v>
      </c>
      <c r="G39" s="13"/>
      <c r="H39" s="9"/>
      <c r="I39" s="9"/>
      <c r="J39" s="9"/>
      <c r="K39" s="9"/>
      <c r="L39" s="9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7" t="s">
        <v>99</v>
      </c>
      <c r="B40" s="6">
        <v>1</v>
      </c>
      <c r="C40" s="90" t="s">
        <v>105</v>
      </c>
      <c r="D40" s="91">
        <v>60</v>
      </c>
      <c r="E40" s="21">
        <v>0.27</v>
      </c>
      <c r="F40" s="92">
        <f>D40*E40*B40</f>
        <v>16.200000000000003</v>
      </c>
      <c r="G40" s="13"/>
      <c r="H40" s="9"/>
      <c r="I40" s="9"/>
      <c r="J40" s="9"/>
      <c r="K40" s="9"/>
      <c r="L40" s="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7" t="s">
        <v>100</v>
      </c>
      <c r="B41" s="6">
        <v>1</v>
      </c>
      <c r="C41" s="90" t="s">
        <v>105</v>
      </c>
      <c r="D41" s="91">
        <v>60</v>
      </c>
      <c r="E41" s="97">
        <v>1.9E-2</v>
      </c>
      <c r="F41" s="92">
        <f>D41*E41*B41</f>
        <v>1.1399999999999999</v>
      </c>
      <c r="G41" s="13"/>
      <c r="H41" s="9"/>
      <c r="I41" s="9"/>
      <c r="J41" s="9"/>
      <c r="K41" s="9"/>
      <c r="L41" s="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6"/>
      <c r="B42" s="89"/>
      <c r="C42" s="90"/>
      <c r="D42" s="91" t="s">
        <v>107</v>
      </c>
      <c r="E42" s="96" t="s">
        <v>107</v>
      </c>
      <c r="F42" s="92"/>
      <c r="G42" s="13"/>
      <c r="H42" s="9"/>
      <c r="I42" s="9"/>
      <c r="J42" s="9"/>
      <c r="K42" s="9"/>
      <c r="L42" s="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6" t="s">
        <v>33</v>
      </c>
      <c r="B43" s="86"/>
      <c r="C43" s="90" t="s">
        <v>14</v>
      </c>
      <c r="D43" s="90">
        <v>1</v>
      </c>
      <c r="E43" s="21">
        <v>0</v>
      </c>
      <c r="F43" s="96">
        <f>D43*E43</f>
        <v>0</v>
      </c>
      <c r="G43" s="13"/>
      <c r="H43" s="9"/>
      <c r="I43" s="9"/>
      <c r="J43" s="9"/>
      <c r="K43" s="9"/>
      <c r="L43" s="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5" t="s">
        <v>34</v>
      </c>
      <c r="B44" s="86"/>
      <c r="C44" s="86"/>
      <c r="D44" s="86"/>
      <c r="E44" s="86"/>
      <c r="F44" s="87">
        <f>SUM(F6:F42)</f>
        <v>462.85196261873205</v>
      </c>
      <c r="G44" s="13"/>
      <c r="H44" s="9"/>
      <c r="I44" s="9"/>
      <c r="J44" s="9"/>
      <c r="K44" s="9"/>
      <c r="L44" s="9"/>
      <c r="M44" s="41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5" t="s">
        <v>35</v>
      </c>
      <c r="B45" s="85"/>
      <c r="C45" s="85"/>
      <c r="D45" s="85"/>
      <c r="E45" s="85"/>
      <c r="F45" s="88">
        <f>F3-F43-F44</f>
        <v>437.14803738126795</v>
      </c>
      <c r="G45" s="13"/>
      <c r="H45" s="9"/>
      <c r="I45" s="9"/>
      <c r="J45" s="9"/>
      <c r="K45" s="9"/>
      <c r="L45" s="9"/>
      <c r="M45" s="42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5" t="s">
        <v>36</v>
      </c>
      <c r="B46" s="86"/>
      <c r="C46" s="86"/>
      <c r="D46" s="86"/>
      <c r="E46" s="86"/>
      <c r="F46" s="86"/>
      <c r="G46" s="13"/>
      <c r="H46" s="9"/>
      <c r="I46" s="9"/>
      <c r="J46" s="9"/>
      <c r="K46" s="9"/>
      <c r="L46" s="9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6" t="s">
        <v>17</v>
      </c>
      <c r="B47" s="89"/>
      <c r="C47" s="90" t="s">
        <v>14</v>
      </c>
      <c r="D47" s="90">
        <v>1</v>
      </c>
      <c r="E47" s="91">
        <v>86.356681077827233</v>
      </c>
      <c r="F47" s="92">
        <f>D47*E47</f>
        <v>86.356681077827233</v>
      </c>
      <c r="G47" s="13"/>
      <c r="H47" s="9"/>
      <c r="I47" s="9"/>
      <c r="J47" s="9"/>
      <c r="K47" s="9"/>
      <c r="L47" s="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6" t="s">
        <v>37</v>
      </c>
      <c r="B48" s="89"/>
      <c r="C48" s="90" t="s">
        <v>14</v>
      </c>
      <c r="D48" s="90">
        <v>1</v>
      </c>
      <c r="E48" s="91">
        <v>19.269923987428808</v>
      </c>
      <c r="F48" s="92">
        <f>D48*E48</f>
        <v>19.269923987428808</v>
      </c>
      <c r="G48" s="13"/>
      <c r="H48" s="9"/>
      <c r="I48" s="9"/>
      <c r="J48" s="9"/>
      <c r="K48" s="9"/>
      <c r="L48" s="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6" t="s">
        <v>101</v>
      </c>
      <c r="B49" s="89"/>
      <c r="C49" s="90" t="s">
        <v>14</v>
      </c>
      <c r="D49" s="90">
        <v>1</v>
      </c>
      <c r="E49" s="91">
        <v>4.317834053891362</v>
      </c>
      <c r="F49" s="92">
        <f>D49*E49</f>
        <v>4.317834053891362</v>
      </c>
      <c r="G49" s="15"/>
      <c r="H49" s="9"/>
      <c r="I49" s="9"/>
      <c r="J49" s="9"/>
      <c r="K49" s="9"/>
      <c r="L49" s="9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5" t="s">
        <v>38</v>
      </c>
      <c r="B50" s="86"/>
      <c r="C50" s="86"/>
      <c r="D50" s="86"/>
      <c r="E50" s="86"/>
      <c r="F50" s="87">
        <f>SUM(F47:F49)</f>
        <v>109.9444391191474</v>
      </c>
      <c r="G50" s="13"/>
      <c r="H50" s="9"/>
      <c r="I50" s="9"/>
      <c r="J50" s="9"/>
      <c r="K50" s="9"/>
      <c r="L50" s="9"/>
      <c r="M50" s="41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5" t="s">
        <v>39</v>
      </c>
      <c r="B51" s="85"/>
      <c r="C51" s="85"/>
      <c r="D51" s="85"/>
      <c r="E51" s="85"/>
      <c r="F51" s="88">
        <f>F44+F50</f>
        <v>572.79640173787948</v>
      </c>
      <c r="G51" s="13"/>
      <c r="H51" s="9"/>
      <c r="I51" s="9"/>
      <c r="J51" s="9"/>
      <c r="K51" s="9"/>
      <c r="L51" s="9"/>
      <c r="M51" s="42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3" t="s">
        <v>40</v>
      </c>
      <c r="B52" s="93"/>
      <c r="C52" s="93"/>
      <c r="D52" s="93"/>
      <c r="E52" s="93"/>
      <c r="F52" s="94">
        <f>F3-F43-F51</f>
        <v>327.20359826212052</v>
      </c>
      <c r="G52" s="29"/>
      <c r="H52" s="9"/>
      <c r="I52" s="9"/>
      <c r="J52" s="9"/>
      <c r="K52" s="9"/>
      <c r="L52" s="9"/>
      <c r="M52" s="42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5"/>
      <c r="B53" s="95"/>
      <c r="C53" s="95"/>
      <c r="D53" s="95"/>
      <c r="E53" s="95"/>
      <c r="F53" s="95"/>
      <c r="G53" s="14"/>
      <c r="H53" s="9"/>
      <c r="I53" s="9"/>
      <c r="J53" s="9"/>
      <c r="K53" s="9"/>
      <c r="L53" s="9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6" t="s">
        <v>102</v>
      </c>
      <c r="B54" s="86"/>
      <c r="C54" s="90"/>
      <c r="D54" s="90"/>
      <c r="E54" s="91"/>
      <c r="F54" s="96"/>
      <c r="G54" s="13"/>
      <c r="H54" s="9"/>
      <c r="I54" s="9"/>
      <c r="J54" s="9"/>
      <c r="K54" s="9"/>
      <c r="L54" s="9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6" t="s">
        <v>103</v>
      </c>
      <c r="B55" s="86"/>
      <c r="C55" s="90"/>
      <c r="D55" s="90"/>
      <c r="E55" s="91"/>
      <c r="F55" s="96"/>
      <c r="G55" s="13"/>
      <c r="H55" s="9"/>
      <c r="I55" s="9"/>
      <c r="J55" s="9"/>
      <c r="K55" s="9"/>
      <c r="L55" s="9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6" t="s">
        <v>104</v>
      </c>
      <c r="B56" s="85"/>
      <c r="C56" s="85"/>
      <c r="D56" s="85"/>
      <c r="E56" s="85"/>
      <c r="F56" s="88"/>
      <c r="G56" s="13"/>
      <c r="H56" s="9"/>
      <c r="I56" s="9"/>
      <c r="J56" s="9"/>
      <c r="K56" s="9"/>
      <c r="L56" s="9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6"/>
      <c r="B57" s="85"/>
      <c r="C57" s="85"/>
      <c r="D57" s="85"/>
      <c r="E57" s="85"/>
      <c r="F57" s="88"/>
      <c r="G57" s="10"/>
      <c r="H57" s="9"/>
      <c r="I57" s="9"/>
      <c r="J57" s="9"/>
      <c r="K57" s="9"/>
      <c r="L57" s="9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2021-11-22T01:55:22Z</dcterms:created>
  <dcterms:modified xsi:type="dcterms:W3CDTF">2022-03-16T17:40:58Z</dcterms:modified>
</cp:coreProperties>
</file>