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C4A576CA-895E-4113-957F-58D61A01FFAF}" xr6:coauthVersionLast="47" xr6:coauthVersionMax="47" xr10:uidLastSave="{00000000-0000-0000-0000-000000000000}"/>
  <bookViews>
    <workbookView xWindow="2955" yWindow="315" windowWidth="22905" windowHeight="15180" activeTab="1" xr2:uid="{B9E67A07-E8D8-45EA-A2F3-5F9B884164FA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 l="1"/>
  <c r="F15" i="1"/>
  <c r="F14" i="1"/>
  <c r="F13" i="1"/>
  <c r="F6" i="1"/>
  <c r="F48" i="1"/>
  <c r="F47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2" i="1"/>
  <c r="F11" i="1"/>
  <c r="F10" i="1"/>
  <c r="F9" i="1"/>
  <c r="F8" i="1"/>
  <c r="F7" i="1"/>
  <c r="E4" i="1"/>
  <c r="D4" i="1"/>
  <c r="F40" i="1" l="1"/>
  <c r="F49" i="1"/>
  <c r="F50" i="1" s="1"/>
  <c r="F29" i="1"/>
  <c r="F41" i="1"/>
  <c r="F28" i="1"/>
  <c r="F36" i="1" s="1"/>
  <c r="F44" i="1" s="1"/>
  <c r="F51" i="1" l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A0C26747-A2BD-4435-9A20-310E332EC2F4}">
      <text>
        <r>
          <rPr>
            <sz val="9"/>
            <color indexed="81"/>
            <rFont val="Tahoma"/>
            <family val="2"/>
          </rPr>
          <t xml:space="preserve">Seeding rate of 150,000 seed per acre at $0.57/thousand seed.
</t>
        </r>
      </text>
    </comment>
    <comment ref="F13" authorId="0" shapeId="0" xr:uid="{DDD2C4DA-5868-41DF-AACA-E4A13DDB25E9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$0.23/oz
32 oz 2,4-D at $0.14/oz
1 qt Boundary at $18.17/qt
32 oz Gramoxone at $0.22/oz
32 oz Liberty at $0.49/oz
3.5 oz Zidua SC at $5.75/oz
32 oz Liberty at $0.49/oz
12.8 oz Outlook at $1.10/oz
</t>
        </r>
      </text>
    </comment>
    <comment ref="F14" authorId="0" shapeId="0" xr:uid="{FC6535A7-4932-4EE8-A75A-FA3216F34BAD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B7B0F13D-820F-47B1-96E8-B78F76DBA5B3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$2.37/oz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<sst xmlns="http://schemas.openxmlformats.org/spreadsheetml/2006/main" count="162" uniqueCount="106">
  <si>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</si>
  <si>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</si>
  <si>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</si>
  <si>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</si>
  <si>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</si>
  <si>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</si>
  <si>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</si>
  <si>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</si>
  <si>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</si>
  <si>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</si>
  <si>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</si>
  <si>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</si>
  <si>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</si>
  <si>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</si>
  <si>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</si>
  <si>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</si>
  <si>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</si>
  <si>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</si>
  <si>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</si>
  <si>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</si>
  <si>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</si>
  <si>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</si>
  <si>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</si>
  <si>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</si>
  <si>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</si>
  <si>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</si>
  <si>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</si>
  <si>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</si>
  <si>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</si>
  <si>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</si>
  <si>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</si>
  <si>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</si>
  <si>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</si>
  <si>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</si>
  <si>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</si>
  <si>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</si>
  <si>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</si>
  <si>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</si>
  <si>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</si>
  <si>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</si>
  <si>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</si>
  <si>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</si>
  <si>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</si>
  <si>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LLGT27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</si>
  <si>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</si>
  <si>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</si>
  <si>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</si>
  <si>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</si>
  <si>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</si>
  <si>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</si>
  <si>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</si>
  <si>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</si>
  <si>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</si>
  <si>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</si>
  <si>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</si>
  <si>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</si>
  <si>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</si>
  <si>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</si>
  <si>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</si>
  <si>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</si>
  <si>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</si>
  <si>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</si>
  <si>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</si>
  <si>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</si>
  <si>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Liberty, 3.5 oz Zidua SC, 32 oz Glyphosate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</si>
  <si>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</si>
  <si>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</si>
  <si>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</si>
  <si>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</si>
  <si>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</si>
  <si>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</si>
  <si>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</si>
  <si>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</si>
  <si>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</si>
  <si>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</si>
  <si>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</si>
  <si>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</si>
  <si>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Table 42. 2022 Soybean Enterprise Budget, LLGT27, Center Pivot Irrigation</t>
  </si>
  <si>
    <t>Nitrogen (Urea, 46-0-0)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</si>
  <si>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</si>
  <si>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</si>
  <si>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</si>
  <si>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</si>
  <si>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</si>
  <si>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</si>
  <si>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</si>
  <si>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</si>
  <si>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</si>
  <si>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</si>
  <si>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</si>
  <si>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</si>
  <si>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</si>
  <si>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</si>
  <si>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</si>
  <si>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</si>
  <si>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</si>
  <si>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</si>
  <si>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</si>
  <si>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</si>
  <si>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</si>
  <si>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</si>
  <si>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</si>
  <si>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</si>
  <si>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A-42. Soybean Field Activities, LLGT27, Center Pivot Irrigation</t>
  </si>
  <si>
    <t xml:space="preserve"> </t>
  </si>
  <si>
    <t>Seed,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</si>
</sst>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7_SoybeanLLGT27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  <row r="18">
          <cell r="B18" t="str">
            <v xml:space="preserve"> </v>
          </cell>
        </row>
      </sheetData>
      <sheetData sheetId="22"/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CE92-A968-4C51-B017-6F008CE8696B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1.28515625" customWidth="1"/>
    <col min="4" max="4" width="38.140625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103</v>
      </c>
      <c r="B2" s="111"/>
      <c r="C2" s="111"/>
      <c r="D2" s="111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40</v>
      </c>
      <c r="B3" s="48" t="s">
        <v>41</v>
      </c>
      <c r="C3" s="49" t="s">
        <v>42</v>
      </c>
      <c r="D3" s="50" t="s">
        <v>43</v>
      </c>
      <c r="E3" s="50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45</v>
      </c>
      <c r="B4" s="52" t="s">
        <v>46</v>
      </c>
      <c r="C4" s="53" t="s">
        <v>47</v>
      </c>
      <c r="D4" s="54"/>
      <c r="E4" s="55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48</v>
      </c>
      <c r="B5" s="52" t="s">
        <v>49</v>
      </c>
      <c r="C5" s="53" t="s">
        <v>47</v>
      </c>
      <c r="D5" s="57"/>
      <c r="E5" s="58">
        <v>6.2792234238338898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9" t="s">
        <v>50</v>
      </c>
      <c r="B6" s="60" t="s">
        <v>51</v>
      </c>
      <c r="C6" s="53" t="s">
        <v>52</v>
      </c>
      <c r="D6" s="61" t="s">
        <v>53</v>
      </c>
      <c r="E6" s="62">
        <v>16.236883644599509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48</v>
      </c>
      <c r="B7" s="52" t="s">
        <v>49</v>
      </c>
      <c r="C7" s="63" t="s">
        <v>54</v>
      </c>
      <c r="D7" s="61"/>
      <c r="E7" s="62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9" t="s">
        <v>55</v>
      </c>
      <c r="B8" s="60" t="s">
        <v>56</v>
      </c>
      <c r="C8" s="61" t="s">
        <v>57</v>
      </c>
      <c r="D8" s="61" t="s">
        <v>58</v>
      </c>
      <c r="E8" s="62">
        <v>88.86007177170211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6" t="s">
        <v>59</v>
      </c>
      <c r="B9" s="52" t="s">
        <v>49</v>
      </c>
      <c r="C9" s="61" t="s">
        <v>54</v>
      </c>
      <c r="D9" s="61"/>
      <c r="E9" s="62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6" t="s">
        <v>60</v>
      </c>
      <c r="B10" s="52" t="s">
        <v>49</v>
      </c>
      <c r="C10" s="61" t="s">
        <v>61</v>
      </c>
      <c r="D10" s="61" t="s">
        <v>62</v>
      </c>
      <c r="E10" s="62">
        <v>95.940261548754592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50</v>
      </c>
      <c r="B11" s="52" t="s">
        <v>51</v>
      </c>
      <c r="C11" s="61" t="s">
        <v>14</v>
      </c>
      <c r="D11" s="61" t="s">
        <v>63</v>
      </c>
      <c r="E11" s="62">
        <v>29.60688364459951</v>
      </c>
      <c r="F11" s="3"/>
      <c r="G11" s="3"/>
      <c r="H11" s="3"/>
      <c r="I11" s="6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6" t="s">
        <v>50</v>
      </c>
      <c r="B12" s="65" t="s">
        <v>51</v>
      </c>
      <c r="C12" s="61" t="s">
        <v>14</v>
      </c>
      <c r="D12" s="61" t="s">
        <v>64</v>
      </c>
      <c r="E12" s="62">
        <v>47.561883644599504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6" t="s">
        <v>50</v>
      </c>
      <c r="B13" s="65" t="s">
        <v>51</v>
      </c>
      <c r="C13" s="61" t="s">
        <v>14</v>
      </c>
      <c r="D13" s="61" t="s">
        <v>65</v>
      </c>
      <c r="E13" s="62">
        <v>34.15688364459951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9" t="s">
        <v>66</v>
      </c>
      <c r="B14" s="60"/>
      <c r="C14" s="61" t="s">
        <v>15</v>
      </c>
      <c r="D14" s="61" t="s">
        <v>67</v>
      </c>
      <c r="E14" s="62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66" t="s">
        <v>66</v>
      </c>
      <c r="B15" s="67"/>
      <c r="C15" s="68" t="s">
        <v>68</v>
      </c>
      <c r="D15" s="61" t="s">
        <v>69</v>
      </c>
      <c r="E15" s="62">
        <v>31.700000000000003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9" t="s">
        <v>70</v>
      </c>
      <c r="B16" s="60" t="s">
        <v>71</v>
      </c>
      <c r="C16" s="69" t="s">
        <v>72</v>
      </c>
      <c r="D16" s="70"/>
      <c r="E16" s="71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9" t="s">
        <v>73</v>
      </c>
      <c r="B17" s="60" t="s">
        <v>74</v>
      </c>
      <c r="C17" s="69" t="s">
        <v>72</v>
      </c>
      <c r="D17" s="72"/>
      <c r="E17" s="73">
        <v>1.9534425333562258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74" t="s">
        <v>75</v>
      </c>
      <c r="B18" s="75"/>
      <c r="C18" s="68" t="s">
        <v>72</v>
      </c>
      <c r="D18" s="76"/>
      <c r="E18" s="77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8" t="s">
        <v>76</v>
      </c>
      <c r="B19" s="60"/>
      <c r="C19" s="79"/>
      <c r="D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0"/>
      <c r="B20" s="60"/>
      <c r="C20" s="79"/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0"/>
      <c r="B21" s="60"/>
      <c r="C21" s="79"/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0"/>
      <c r="B22" s="60"/>
      <c r="C22" s="79"/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0"/>
      <c r="B23" s="60"/>
      <c r="C23" s="79"/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84F9-24E8-4F6F-A4CD-75CF3BB1283D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0" t="s">
        <v>77</v>
      </c>
      <c r="B1" s="100"/>
      <c r="C1" s="100"/>
      <c r="D1" s="100"/>
      <c r="E1" s="100"/>
      <c r="F1" s="101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0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9" t="s">
        <v>7</v>
      </c>
      <c r="B3" s="6">
        <v>1</v>
      </c>
      <c r="C3" s="85" t="s">
        <v>101</v>
      </c>
      <c r="D3" s="7">
        <v>60</v>
      </c>
      <c r="E3" s="7">
        <v>15</v>
      </c>
      <c r="F3" s="87">
        <f>D3*E3*B3</f>
        <v>900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1"/>
      <c r="B4" s="84"/>
      <c r="C4" s="85"/>
      <c r="D4" s="86" t="str">
        <f>IF([1]A2_Budget_Look_Up!B7=1,[1]C1_Messages_Indicators!B15," ")</f>
        <v xml:space="preserve"> </v>
      </c>
      <c r="E4" s="91" t="str">
        <f>IF(AND([1]A2_Budget_Look_Up!B7=1,[1]Seed_Chemical!I7=0,[1]Seed_Chemical!I8=0,D3&gt;0),SUM(F39:F41)/D4,[1]C1_Messages_Indicators!B18)</f>
        <v xml:space="preserve"> </v>
      </c>
      <c r="F4" s="87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0" t="s">
        <v>8</v>
      </c>
      <c r="B5" s="81"/>
      <c r="C5" s="97" t="s">
        <v>2</v>
      </c>
      <c r="D5" s="97" t="s">
        <v>9</v>
      </c>
      <c r="E5" s="98" t="s">
        <v>10</v>
      </c>
      <c r="F5" s="97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1" t="s">
        <v>105</v>
      </c>
      <c r="B6" s="6">
        <v>1</v>
      </c>
      <c r="C6" s="95" t="s">
        <v>12</v>
      </c>
      <c r="D6" s="96">
        <v>150</v>
      </c>
      <c r="E6" s="91">
        <v>0.56999999999999995</v>
      </c>
      <c r="F6" s="87">
        <f>D6*E6*B6</f>
        <v>85.499999999999986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1" t="s">
        <v>78</v>
      </c>
      <c r="B7" s="6">
        <v>1</v>
      </c>
      <c r="C7" s="85" t="s">
        <v>102</v>
      </c>
      <c r="D7" s="91">
        <v>0</v>
      </c>
      <c r="E7" s="12">
        <f>990/2000</f>
        <v>0.495</v>
      </c>
      <c r="F7" s="87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1" t="s">
        <v>79</v>
      </c>
      <c r="B8" s="6">
        <v>1</v>
      </c>
      <c r="C8" s="85" t="s">
        <v>102</v>
      </c>
      <c r="D8" s="91">
        <v>90</v>
      </c>
      <c r="E8" s="12">
        <f>930/2000</f>
        <v>0.46500000000000002</v>
      </c>
      <c r="F8" s="87">
        <f t="shared" si="0"/>
        <v>41.85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1" t="s">
        <v>80</v>
      </c>
      <c r="B9" s="6">
        <v>1</v>
      </c>
      <c r="C9" s="85" t="s">
        <v>102</v>
      </c>
      <c r="D9" s="91">
        <v>100</v>
      </c>
      <c r="E9" s="12">
        <f>890/2000</f>
        <v>0.44500000000000001</v>
      </c>
      <c r="F9" s="87">
        <f t="shared" si="0"/>
        <v>44.5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1" t="s">
        <v>81</v>
      </c>
      <c r="B10" s="6">
        <v>1</v>
      </c>
      <c r="C10" s="85" t="s">
        <v>102</v>
      </c>
      <c r="D10" s="91">
        <v>0</v>
      </c>
      <c r="E10" s="12">
        <f>735/2000</f>
        <v>0.36749999999999999</v>
      </c>
      <c r="F10" s="87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1" t="s">
        <v>82</v>
      </c>
      <c r="B11" s="6">
        <v>1</v>
      </c>
      <c r="C11" s="85" t="s">
        <v>102</v>
      </c>
      <c r="D11" s="91">
        <v>0</v>
      </c>
      <c r="E11" s="12">
        <v>1.28</v>
      </c>
      <c r="F11" s="87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1" t="s">
        <v>83</v>
      </c>
      <c r="B12" s="6">
        <v>1</v>
      </c>
      <c r="C12" s="85" t="s">
        <v>13</v>
      </c>
      <c r="D12" s="85">
        <v>1</v>
      </c>
      <c r="E12" s="91">
        <v>0</v>
      </c>
      <c r="F12" s="87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1" t="s">
        <v>14</v>
      </c>
      <c r="B13" s="6">
        <v>1</v>
      </c>
      <c r="C13" s="85" t="s">
        <v>13</v>
      </c>
      <c r="D13" s="85">
        <v>1</v>
      </c>
      <c r="E13" s="91">
        <v>109.97499999999999</v>
      </c>
      <c r="F13" s="87">
        <f t="shared" si="0"/>
        <v>109.97499999999999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1" t="s">
        <v>15</v>
      </c>
      <c r="B14" s="6">
        <v>1</v>
      </c>
      <c r="C14" s="85" t="s">
        <v>13</v>
      </c>
      <c r="D14" s="85">
        <v>1</v>
      </c>
      <c r="E14" s="91">
        <v>21.419999999999998</v>
      </c>
      <c r="F14" s="87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1" t="s">
        <v>68</v>
      </c>
      <c r="B15" s="6">
        <v>1</v>
      </c>
      <c r="C15" s="85" t="s">
        <v>13</v>
      </c>
      <c r="D15" s="85">
        <v>1</v>
      </c>
      <c r="E15" s="91">
        <v>23.700000000000003</v>
      </c>
      <c r="F15" s="87">
        <f t="shared" si="0"/>
        <v>23.700000000000003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1" t="s">
        <v>84</v>
      </c>
      <c r="B16" s="6">
        <v>1</v>
      </c>
      <c r="C16" s="85" t="s">
        <v>13</v>
      </c>
      <c r="D16" s="85">
        <v>1</v>
      </c>
      <c r="E16" s="91">
        <v>0</v>
      </c>
      <c r="F16" s="87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1" t="s">
        <v>84</v>
      </c>
      <c r="B17" s="6">
        <v>1</v>
      </c>
      <c r="C17" s="85" t="s">
        <v>13</v>
      </c>
      <c r="D17" s="85">
        <v>1</v>
      </c>
      <c r="E17" s="91">
        <v>0</v>
      </c>
      <c r="F17" s="87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1" t="s">
        <v>85</v>
      </c>
      <c r="B18" s="81"/>
      <c r="C18" s="85"/>
      <c r="D18" s="85"/>
      <c r="E18" s="91"/>
      <c r="F18" s="91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86</v>
      </c>
      <c r="B19" s="6">
        <v>1</v>
      </c>
      <c r="C19" s="85" t="s">
        <v>13</v>
      </c>
      <c r="D19" s="20">
        <v>0</v>
      </c>
      <c r="E19" s="21">
        <v>7.5</v>
      </c>
      <c r="F19" s="87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87</v>
      </c>
      <c r="B20" s="6">
        <v>1</v>
      </c>
      <c r="C20" s="85" t="s">
        <v>13</v>
      </c>
      <c r="D20" s="23">
        <v>2</v>
      </c>
      <c r="E20" s="21">
        <v>8</v>
      </c>
      <c r="F20" s="87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88</v>
      </c>
      <c r="B21" s="6">
        <v>1</v>
      </c>
      <c r="C21" s="85" t="s">
        <v>102</v>
      </c>
      <c r="D21" s="23">
        <v>0</v>
      </c>
      <c r="E21" s="24">
        <v>0.08</v>
      </c>
      <c r="F21" s="87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89</v>
      </c>
      <c r="B22" s="6">
        <v>1</v>
      </c>
      <c r="C22" s="85" t="s">
        <v>13</v>
      </c>
      <c r="D22" s="23">
        <v>0</v>
      </c>
      <c r="E22" s="21">
        <v>7.5</v>
      </c>
      <c r="F22" s="87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1" t="s">
        <v>16</v>
      </c>
      <c r="B23" s="81"/>
      <c r="C23" s="81"/>
      <c r="D23" s="81"/>
      <c r="E23" s="81"/>
      <c r="F23" s="81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1" t="s">
        <v>17</v>
      </c>
      <c r="B24" s="6">
        <v>1</v>
      </c>
      <c r="C24" s="85" t="s">
        <v>18</v>
      </c>
      <c r="D24" s="12">
        <v>4.3422960434738096</v>
      </c>
      <c r="E24" s="27">
        <v>3.89</v>
      </c>
      <c r="F24" s="87">
        <f t="shared" ref="F24:F35" si="2">D24*E24*B24</f>
        <v>16.89153160911312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1" t="s">
        <v>19</v>
      </c>
      <c r="B25" s="6">
        <v>1</v>
      </c>
      <c r="C25" s="85" t="s">
        <v>13</v>
      </c>
      <c r="D25" s="85">
        <v>1</v>
      </c>
      <c r="E25" s="91">
        <v>10.963344551358974</v>
      </c>
      <c r="F25" s="87">
        <f t="shared" si="2"/>
        <v>10.963344551358974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1" t="s">
        <v>20</v>
      </c>
      <c r="B26" s="6">
        <v>1</v>
      </c>
      <c r="C26" s="85" t="s">
        <v>18</v>
      </c>
      <c r="D26" s="12">
        <v>2.0274973147153599</v>
      </c>
      <c r="E26" s="27">
        <v>3.89</v>
      </c>
      <c r="F26" s="87">
        <f t="shared" si="2"/>
        <v>7.8869645542427502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1" t="s">
        <v>21</v>
      </c>
      <c r="B27" s="6">
        <v>1</v>
      </c>
      <c r="C27" s="85" t="s">
        <v>13</v>
      </c>
      <c r="D27" s="85">
        <v>1</v>
      </c>
      <c r="E27" s="91">
        <v>7.0993062992061589</v>
      </c>
      <c r="F27" s="87">
        <f t="shared" si="2"/>
        <v>7.0993062992061589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1" t="s">
        <v>22</v>
      </c>
      <c r="B28" s="6">
        <v>1</v>
      </c>
      <c r="C28" s="85" t="s">
        <v>23</v>
      </c>
      <c r="D28" s="29">
        <v>12</v>
      </c>
      <c r="E28" s="91">
        <v>6.9792790852130331</v>
      </c>
      <c r="F28" s="87">
        <f t="shared" si="2"/>
        <v>83.751349022556397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1" t="s">
        <v>24</v>
      </c>
      <c r="B29" s="84"/>
      <c r="C29" s="85" t="s">
        <v>23</v>
      </c>
      <c r="D29" s="94">
        <v>12</v>
      </c>
      <c r="E29" s="91">
        <v>0.83457692307692311</v>
      </c>
      <c r="F29" s="87">
        <f>D29*E29</f>
        <v>10.014923076923077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1" t="s">
        <v>25</v>
      </c>
      <c r="B30" s="6">
        <v>1</v>
      </c>
      <c r="C30" s="85" t="s">
        <v>13</v>
      </c>
      <c r="D30" s="30">
        <v>1</v>
      </c>
      <c r="E30" s="21">
        <v>3.88</v>
      </c>
      <c r="F30" s="87">
        <f t="shared" si="2"/>
        <v>3.88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1" t="s">
        <v>90</v>
      </c>
      <c r="B31" s="6">
        <v>1</v>
      </c>
      <c r="C31" s="85" t="s">
        <v>13</v>
      </c>
      <c r="D31" s="30">
        <v>1</v>
      </c>
      <c r="E31" s="21">
        <v>0</v>
      </c>
      <c r="F31" s="87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1" t="s">
        <v>26</v>
      </c>
      <c r="B32" s="6">
        <v>1</v>
      </c>
      <c r="C32" s="85" t="s">
        <v>27</v>
      </c>
      <c r="D32" s="12">
        <v>0.88515221620808082</v>
      </c>
      <c r="E32" s="33">
        <v>11.33</v>
      </c>
      <c r="F32" s="87">
        <f t="shared" si="2"/>
        <v>10.028774609637555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1" t="s">
        <v>28</v>
      </c>
      <c r="B33" s="6">
        <v>1</v>
      </c>
      <c r="C33" s="85" t="s">
        <v>13</v>
      </c>
      <c r="D33" s="30">
        <v>1</v>
      </c>
      <c r="E33" s="21">
        <v>6.5</v>
      </c>
      <c r="F33" s="87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1" t="s">
        <v>91</v>
      </c>
      <c r="B34" s="6">
        <v>1</v>
      </c>
      <c r="C34" s="85" t="s">
        <v>13</v>
      </c>
      <c r="D34" s="30">
        <v>1</v>
      </c>
      <c r="E34" s="21">
        <v>0</v>
      </c>
      <c r="F34" s="87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1" t="s">
        <v>29</v>
      </c>
      <c r="B35" s="6">
        <v>1</v>
      </c>
      <c r="C35" s="85" t="s">
        <v>13</v>
      </c>
      <c r="D35" s="30">
        <v>1</v>
      </c>
      <c r="E35" s="21">
        <v>4.8</v>
      </c>
      <c r="F35" s="87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1" t="s">
        <v>92</v>
      </c>
      <c r="B36" s="6">
        <v>1</v>
      </c>
      <c r="C36" s="85" t="s">
        <v>30</v>
      </c>
      <c r="D36" s="27">
        <v>4.45</v>
      </c>
      <c r="E36" s="87">
        <v>504.76119372303805</v>
      </c>
      <c r="F36" s="87">
        <f>((D36/100)*0.5*SUM(F6:F35)*B36)</f>
        <v>11.230936560337598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1" t="s">
        <v>31</v>
      </c>
      <c r="B37" s="6">
        <v>1</v>
      </c>
      <c r="C37" s="85" t="s">
        <v>13</v>
      </c>
      <c r="D37" s="27">
        <v>0</v>
      </c>
      <c r="E37" s="21">
        <v>0</v>
      </c>
      <c r="F37" s="87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1" t="s">
        <v>93</v>
      </c>
      <c r="B38" s="93"/>
      <c r="C38" s="85"/>
      <c r="D38" s="86" t="s">
        <v>104</v>
      </c>
      <c r="E38" s="86" t="s">
        <v>104</v>
      </c>
      <c r="F38" s="87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94</v>
      </c>
      <c r="B39" s="6">
        <v>1</v>
      </c>
      <c r="C39" s="85" t="s">
        <v>101</v>
      </c>
      <c r="D39" s="91">
        <v>60</v>
      </c>
      <c r="E39" s="21">
        <v>0</v>
      </c>
      <c r="F39" s="87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95</v>
      </c>
      <c r="B40" s="6">
        <v>1</v>
      </c>
      <c r="C40" s="85" t="s">
        <v>101</v>
      </c>
      <c r="D40" s="86">
        <v>60</v>
      </c>
      <c r="E40" s="21">
        <v>0.27</v>
      </c>
      <c r="F40" s="87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96</v>
      </c>
      <c r="B41" s="6">
        <v>1</v>
      </c>
      <c r="C41" s="85" t="s">
        <v>101</v>
      </c>
      <c r="D41" s="86">
        <v>60</v>
      </c>
      <c r="E41" s="92">
        <v>0.05</v>
      </c>
      <c r="F41" s="87">
        <f>D41*E41*B41</f>
        <v>3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1"/>
      <c r="B42" s="84"/>
      <c r="C42" s="85"/>
      <c r="D42" s="86" t="s">
        <v>104</v>
      </c>
      <c r="E42" s="91" t="s">
        <v>104</v>
      </c>
      <c r="F42" s="87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1" t="s">
        <v>32</v>
      </c>
      <c r="B43" s="81"/>
      <c r="C43" s="85" t="s">
        <v>13</v>
      </c>
      <c r="D43" s="85">
        <v>1</v>
      </c>
      <c r="E43" s="21">
        <v>0</v>
      </c>
      <c r="F43" s="91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0" t="s">
        <v>33</v>
      </c>
      <c r="B44" s="81"/>
      <c r="C44" s="81"/>
      <c r="D44" s="81"/>
      <c r="E44" s="81"/>
      <c r="F44" s="82">
        <f>SUM(F6:F42)</f>
        <v>535.19213028337572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0" t="s">
        <v>34</v>
      </c>
      <c r="B45" s="80"/>
      <c r="C45" s="80"/>
      <c r="D45" s="80"/>
      <c r="E45" s="80"/>
      <c r="F45" s="83">
        <f>F3-F43-F44</f>
        <v>364.80786971662428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0" t="s">
        <v>35</v>
      </c>
      <c r="B46" s="81"/>
      <c r="C46" s="81"/>
      <c r="D46" s="81"/>
      <c r="E46" s="81"/>
      <c r="F46" s="81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1" t="s">
        <v>16</v>
      </c>
      <c r="B47" s="84"/>
      <c r="C47" s="85" t="s">
        <v>13</v>
      </c>
      <c r="D47" s="85">
        <v>1</v>
      </c>
      <c r="E47" s="86">
        <v>86.356681077827233</v>
      </c>
      <c r="F47" s="87">
        <f>D47*E47</f>
        <v>86.356681077827233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1" t="s">
        <v>36</v>
      </c>
      <c r="B48" s="84"/>
      <c r="C48" s="85" t="s">
        <v>13</v>
      </c>
      <c r="D48" s="85">
        <v>1</v>
      </c>
      <c r="E48" s="86">
        <v>77.261955852004164</v>
      </c>
      <c r="F48" s="87">
        <f>D48*E48</f>
        <v>77.261955852004164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1" t="s">
        <v>97</v>
      </c>
      <c r="B49" s="84"/>
      <c r="C49" s="85" t="s">
        <v>13</v>
      </c>
      <c r="D49" s="85">
        <v>1</v>
      </c>
      <c r="E49" s="86">
        <v>4.317834053891362</v>
      </c>
      <c r="F49" s="87">
        <f>D49*E49</f>
        <v>4.317834053891362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0" t="s">
        <v>37</v>
      </c>
      <c r="B50" s="81"/>
      <c r="C50" s="81"/>
      <c r="D50" s="81"/>
      <c r="E50" s="81"/>
      <c r="F50" s="82">
        <f>SUM(F47:F49)</f>
        <v>167.93647098372276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0" t="s">
        <v>38</v>
      </c>
      <c r="B51" s="80"/>
      <c r="C51" s="80"/>
      <c r="D51" s="80"/>
      <c r="E51" s="80"/>
      <c r="F51" s="83">
        <f>F44+F50</f>
        <v>703.12860126709847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8" t="s">
        <v>39</v>
      </c>
      <c r="B52" s="88"/>
      <c r="C52" s="88"/>
      <c r="D52" s="88"/>
      <c r="E52" s="88"/>
      <c r="F52" s="89">
        <f>F3-F43-F51</f>
        <v>196.87139873290153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0"/>
      <c r="B53" s="90"/>
      <c r="C53" s="90"/>
      <c r="D53" s="90"/>
      <c r="E53" s="90"/>
      <c r="F53" s="90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1" t="s">
        <v>98</v>
      </c>
      <c r="B54" s="81"/>
      <c r="C54" s="85"/>
      <c r="D54" s="85"/>
      <c r="E54" s="86"/>
      <c r="F54" s="91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1" t="s">
        <v>99</v>
      </c>
      <c r="B55" s="81"/>
      <c r="C55" s="85"/>
      <c r="D55" s="85"/>
      <c r="E55" s="86"/>
      <c r="F55" s="91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1" t="s">
        <v>100</v>
      </c>
      <c r="B56" s="80"/>
      <c r="C56" s="80"/>
      <c r="D56" s="80"/>
      <c r="E56" s="80"/>
      <c r="F56" s="83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1"/>
      <c r="B57" s="80"/>
      <c r="C57" s="80"/>
      <c r="D57" s="80"/>
      <c r="E57" s="80"/>
      <c r="F57" s="83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2021-11-22T07:45:28Z</dcterms:created>
  <dcterms:modified xsi:type="dcterms:W3CDTF">2022-03-17T02:24:13Z</dcterms:modified>
</cp:coreProperties>
</file>