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s\"/>
    </mc:Choice>
  </mc:AlternateContent>
  <xr:revisionPtr revIDLastSave="0" documentId="13_ncr:1_{C4894B94-47B8-4AB7-82F1-FA639BC3C6A7}" xr6:coauthVersionLast="47" xr6:coauthVersionMax="47" xr10:uidLastSave="{00000000-0000-0000-0000-000000000000}"/>
  <bookViews>
    <workbookView xWindow="10965" yWindow="2655" windowWidth="14400" windowHeight="12735" activeTab="1" xr2:uid="{B511D67C-969F-4321-9215-93B40B137BCE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36" i="1"/>
  <c r="F3" i="1"/>
  <c r="F48" i="1" l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8" i="1"/>
  <c r="F7" i="1"/>
  <c r="F6" i="1"/>
  <c r="F41" i="1" l="1"/>
  <c r="F28" i="1"/>
  <c r="F49" i="1"/>
  <c r="F40" i="1"/>
  <c r="F9" i="1"/>
  <c r="F10" i="1"/>
  <c r="F47" i="1"/>
  <c r="F29" i="1"/>
  <c r="F50" i="1" l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77D723CD-E669-42FA-B9A1-828855665A6B}">
      <text>
        <r>
          <rPr>
            <sz val="9"/>
            <color indexed="81"/>
            <rFont val="Tahoma"/>
            <family val="2"/>
          </rPr>
          <t xml:space="preserve">Seeding rate of 150,000 seed per acre at $0.38/thousand seed.
</t>
        </r>
      </text>
    </comment>
    <comment ref="F13" authorId="0" shapeId="0" xr:uid="{2152AB8D-4210-47F7-951B-64CF1EF2783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1 pt Select Max at $12.80/pt
3.5 oz Zidua SC at $5.75/oz
1.5 oz Flexstar at $0.52/oz
12.8 oz Outlook at $1.10/oz
32 oz Gramoxone at $0.22/oz
0.3 oz First Rate at $42.57/oz
0.125 oz Python at $11.86/oz</t>
        </r>
      </text>
    </comment>
    <comment ref="F14" authorId="0" shapeId="0" xr:uid="{6D5777EB-3724-4481-B5F8-52E0C6F1AD03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75329B3A-8569-412D-9769-223DB101120A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<sst xmlns="http://schemas.openxmlformats.org/spreadsheetml/2006/main" count="170" uniqueCount="110">
  <si>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</si>
  <si>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</si>
  <si>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</si>
  <si>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</si>
  <si>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</si>
  <si>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</si>
  <si>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</si>
  <si>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</si>
  <si>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</si>
  <si>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</si>
  <si>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</si>
  <si>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</si>
  <si>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</si>
  <si>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</si>
  <si>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</si>
  <si>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</si>
  <si>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</si>
  <si>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</si>
  <si>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</si>
  <si>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</si>
  <si>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</si>
  <si>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</si>
  <si>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</si>
  <si>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</si>
  <si>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</si>
  <si>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</si>
  <si>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</si>
  <si>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</si>
  <si>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</si>
  <si>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</si>
  <si>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</si>
  <si>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</si>
  <si>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</si>
  <si>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</si>
  <si>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</si>
  <si>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</si>
  <si>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</si>
  <si>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</si>
  <si>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</si>
  <si>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</si>
  <si>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</si>
  <si>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</si>
  <si>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</si>
  <si>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</si>
  <si>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</si>
  <si>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</si>
  <si>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</si>
  <si>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</si>
  <si>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</si>
  <si>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</si>
  <si>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</si>
  <si>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</si>
  <si>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</si>
  <si>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</si>
  <si>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</si>
  <si>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</si>
  <si>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</si>
  <si>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</si>
  <si>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</si>
  <si>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</si>
  <si>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</si>
  <si>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</si>
  <si>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1 pt Select Max, 3.5 oz Zidua SC</t>
  </si>
  <si>
    <t>0.3 oz First Rate, 0.125 oz Python</t>
  </si>
  <si>
    <t>Irrigation Sweep</t>
  </si>
  <si>
    <t>Irrigation Polypipe Spool</t>
  </si>
  <si>
    <t xml:space="preserve"> Total Season Activities</t>
  </si>
  <si>
    <t>1.5 pt Flexstar,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</si>
  <si>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</si>
  <si>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</si>
  <si>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</si>
  <si>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</si>
  <si>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</si>
  <si>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</si>
  <si>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</si>
  <si>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</si>
  <si>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</si>
  <si>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</si>
  <si>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</si>
  <si>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Thous</t>
  </si>
  <si>
    <t>Nitrogen (Urea, 46-0-0)</t>
  </si>
  <si>
    <t>Seed, Per Acre</t>
  </si>
  <si>
    <t>**See field activities tab for a breakdown of equipment usage.</t>
  </si>
  <si>
    <t xml:space="preserve"> </t>
  </si>
  <si>
    <t>Bu.</t>
  </si>
  <si>
    <t>Phosphate (0-46-0)</t>
  </si>
  <si>
    <t>Potash (0-0-60)</t>
  </si>
  <si>
    <t>Ammonium Sulfate (21-0-0-24)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</si>
  <si>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</si>
  <si>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</si>
  <si>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</si>
  <si>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</si>
  <si>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</si>
  <si>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</si>
  <si>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</si>
  <si>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</si>
  <si>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</si>
  <si>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</si>
  <si>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</si>
  <si>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</si>
  <si>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</si>
  <si>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</si>
  <si>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</si>
  <si>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</si>
  <si>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</si>
  <si>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</si>
  <si>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Lbs/ac</t>
  </si>
  <si>
    <t>Table 29. 2022 Soybean Enterprise Budget, Conventional, Furrow Irrigation</t>
  </si>
  <si>
    <t>Table A-29. Soybean Field Activities, Conventional, Furrow Irrigation</t>
  </si>
  <si>
    <t>Boron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</si>
</sst>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2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0" fontId="8" fillId="5" borderId="7" xfId="0" applyFont="1" applyFill="1" applyBorder="1"/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9" fillId="3" borderId="0" xfId="0" applyFont="1" applyFill="1"/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7" xfId="0" applyFont="1" applyFill="1" applyBorder="1"/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10" fillId="2" borderId="26" xfId="0" applyNumberFormat="1" applyFont="1" applyFill="1" applyBorder="1" applyAlignment="1">
      <alignment horizontal="right"/>
    </xf>
    <xf numFmtId="4" fontId="11" fillId="3" borderId="27" xfId="0" applyNumberFormat="1" applyFont="1" applyFill="1" applyBorder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23_SoybeanConv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  <cell r="H30"/>
        </row>
        <row r="31">
          <cell r="A31"/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>
        <row r="7">
          <cell r="B7" t="str">
            <v>Boron 15%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B9AC-3A67-4886-BC68-1D484E189E4A}">
  <dimension ref="A1:Z46"/>
  <sheetViews>
    <sheetView zoomScaleNormal="100"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1.7109375" bestFit="1" customWidth="1"/>
  </cols>
  <sheetData>
    <row r="1" spans="1:26" ht="15.75" customHeight="1" thickBot="1" x14ac:dyDescent="0.3">
      <c r="A1" s="113"/>
      <c r="B1" s="113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4" t="s">
        <v>108</v>
      </c>
      <c r="B2" s="115"/>
      <c r="C2" s="115"/>
      <c r="D2" s="115"/>
      <c r="E2" s="7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72" t="s">
        <v>38</v>
      </c>
      <c r="B3" s="73" t="s">
        <v>39</v>
      </c>
      <c r="C3" s="74" t="s">
        <v>40</v>
      </c>
      <c r="D3" s="75" t="s">
        <v>41</v>
      </c>
      <c r="E3" s="75" t="s">
        <v>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6" t="s">
        <v>43</v>
      </c>
      <c r="B4" s="77" t="s">
        <v>44</v>
      </c>
      <c r="C4" s="78" t="s">
        <v>45</v>
      </c>
      <c r="D4" s="79"/>
      <c r="E4" s="80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81" t="s">
        <v>46</v>
      </c>
      <c r="B5" s="82" t="s">
        <v>47</v>
      </c>
      <c r="C5" s="83" t="s">
        <v>45</v>
      </c>
      <c r="D5" s="84"/>
      <c r="E5" s="85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6" t="s">
        <v>48</v>
      </c>
      <c r="B6" s="87" t="s">
        <v>49</v>
      </c>
      <c r="C6" s="83" t="s">
        <v>50</v>
      </c>
      <c r="D6" s="88" t="s">
        <v>51</v>
      </c>
      <c r="E6" s="85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81" t="s">
        <v>46</v>
      </c>
      <c r="B7" s="82" t="s">
        <v>47</v>
      </c>
      <c r="C7" s="89" t="s">
        <v>52</v>
      </c>
      <c r="D7" s="88"/>
      <c r="E7" s="85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6" t="s">
        <v>53</v>
      </c>
      <c r="B8" s="87" t="s">
        <v>54</v>
      </c>
      <c r="C8" s="88" t="s">
        <v>55</v>
      </c>
      <c r="D8" s="88" t="s">
        <v>56</v>
      </c>
      <c r="E8" s="85">
        <v>83.135071771702101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81" t="s">
        <v>57</v>
      </c>
      <c r="B9" s="82" t="s">
        <v>47</v>
      </c>
      <c r="C9" s="88" t="s">
        <v>52</v>
      </c>
      <c r="D9" s="88"/>
      <c r="E9" s="85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1" t="s">
        <v>58</v>
      </c>
      <c r="B10" s="82" t="s">
        <v>47</v>
      </c>
      <c r="C10" s="88" t="s">
        <v>59</v>
      </c>
      <c r="D10" s="88" t="s">
        <v>60</v>
      </c>
      <c r="E10" s="85">
        <v>67.440261548754606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81" t="s">
        <v>48</v>
      </c>
      <c r="B11" s="90" t="s">
        <v>49</v>
      </c>
      <c r="C11" s="88" t="s">
        <v>12</v>
      </c>
      <c r="D11" s="88" t="s">
        <v>61</v>
      </c>
      <c r="E11" s="85">
        <v>29.60688364459951</v>
      </c>
      <c r="F11" s="3"/>
      <c r="G11" s="3"/>
      <c r="H11" s="3"/>
      <c r="I11" s="9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1" t="s">
        <v>48</v>
      </c>
      <c r="B12" s="90" t="s">
        <v>49</v>
      </c>
      <c r="C12" s="88" t="s">
        <v>12</v>
      </c>
      <c r="D12" s="88" t="s">
        <v>62</v>
      </c>
      <c r="E12" s="85">
        <v>37.321883644599509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86" t="s">
        <v>48</v>
      </c>
      <c r="B13" s="87" t="s">
        <v>49</v>
      </c>
      <c r="C13" s="88" t="s">
        <v>12</v>
      </c>
      <c r="D13" s="88" t="s">
        <v>63</v>
      </c>
      <c r="E13" s="85">
        <v>18.650383644599508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64</v>
      </c>
      <c r="B14" s="82" t="s">
        <v>47</v>
      </c>
      <c r="C14" s="88" t="s">
        <v>52</v>
      </c>
      <c r="D14" s="88"/>
      <c r="E14" s="85">
        <v>4.2601030332342269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81" t="s">
        <v>65</v>
      </c>
      <c r="B15" s="82"/>
      <c r="C15" s="88" t="s">
        <v>66</v>
      </c>
      <c r="D15" s="88"/>
      <c r="E15" s="85">
        <v>3.88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48</v>
      </c>
      <c r="B16" s="90" t="s">
        <v>49</v>
      </c>
      <c r="C16" s="88" t="s">
        <v>12</v>
      </c>
      <c r="D16" s="88" t="s">
        <v>67</v>
      </c>
      <c r="E16" s="85">
        <v>19.256883644599512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6" t="s">
        <v>68</v>
      </c>
      <c r="B17" s="87"/>
      <c r="C17" s="88" t="s">
        <v>13</v>
      </c>
      <c r="D17" s="88" t="s">
        <v>69</v>
      </c>
      <c r="E17" s="85">
        <v>28.419999999999998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2" t="s">
        <v>68</v>
      </c>
      <c r="B18" s="93"/>
      <c r="C18" s="94" t="s">
        <v>70</v>
      </c>
      <c r="D18" s="88" t="s">
        <v>71</v>
      </c>
      <c r="E18" s="85">
        <v>30.700000000000003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6" t="s">
        <v>72</v>
      </c>
      <c r="B19" s="87" t="s">
        <v>73</v>
      </c>
      <c r="C19" s="95" t="s">
        <v>74</v>
      </c>
      <c r="D19" s="96"/>
      <c r="E19" s="97">
        <v>17.881574328152702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6" t="s">
        <v>75</v>
      </c>
      <c r="B20" s="87" t="s">
        <v>76</v>
      </c>
      <c r="C20" s="95" t="s">
        <v>74</v>
      </c>
      <c r="D20" s="98"/>
      <c r="E20" s="99">
        <v>1.9534425333562258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thickBot="1" x14ac:dyDescent="0.25">
      <c r="A21" s="100" t="s">
        <v>77</v>
      </c>
      <c r="B21" s="101"/>
      <c r="C21" s="94" t="s">
        <v>74</v>
      </c>
      <c r="D21" s="102"/>
      <c r="E21" s="103">
        <v>6.050111419456794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04" t="s">
        <v>78</v>
      </c>
      <c r="B22" s="87"/>
      <c r="C22" s="105"/>
      <c r="D22" s="8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7"/>
      <c r="B23" s="87"/>
      <c r="C23" s="105"/>
      <c r="D23" s="8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7"/>
      <c r="B24" s="87"/>
      <c r="C24" s="105"/>
      <c r="D24" s="8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6C46F-7B9B-40FB-AEF6-BA0EC269E116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9" t="s">
        <v>107</v>
      </c>
      <c r="B1" s="69"/>
      <c r="C1" s="69"/>
      <c r="D1" s="69"/>
      <c r="E1" s="69"/>
      <c r="F1" s="70"/>
      <c r="G1" s="1"/>
      <c r="H1" s="10"/>
      <c r="I1" s="10"/>
      <c r="J1" s="10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5"/>
      <c r="H2" s="23" t="s">
        <v>82</v>
      </c>
      <c r="I2" s="10"/>
      <c r="J2" s="10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8" t="s">
        <v>6</v>
      </c>
      <c r="B3" s="6">
        <v>1</v>
      </c>
      <c r="C3" s="52" t="s">
        <v>84</v>
      </c>
      <c r="D3" s="7">
        <v>60</v>
      </c>
      <c r="E3" s="8">
        <v>12.1</v>
      </c>
      <c r="F3" s="54">
        <f>(D3*E3*B3)</f>
        <v>726</v>
      </c>
      <c r="G3" s="9"/>
      <c r="H3" s="23"/>
      <c r="I3" s="10"/>
      <c r="J3" s="10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8"/>
      <c r="B4" s="51"/>
      <c r="C4" s="52"/>
      <c r="D4" s="53"/>
      <c r="E4" s="58"/>
      <c r="F4" s="54"/>
      <c r="G4" s="11"/>
      <c r="H4" s="23"/>
      <c r="I4" s="10"/>
      <c r="J4" s="10"/>
      <c r="K4" s="7"/>
      <c r="L4" s="8"/>
      <c r="M4" s="3"/>
      <c r="N4" s="3"/>
      <c r="O4" s="3"/>
      <c r="P4" s="12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7.25" customHeight="1" x14ac:dyDescent="0.25">
      <c r="A5" s="47" t="s">
        <v>7</v>
      </c>
      <c r="B5" s="48"/>
      <c r="C5" s="66" t="s">
        <v>2</v>
      </c>
      <c r="D5" s="66" t="s">
        <v>8</v>
      </c>
      <c r="E5" s="67" t="s">
        <v>9</v>
      </c>
      <c r="F5" s="66" t="s">
        <v>10</v>
      </c>
      <c r="G5" s="11"/>
      <c r="H5" s="23"/>
      <c r="I5" s="10"/>
      <c r="J5" s="10"/>
      <c r="K5" s="7"/>
      <c r="L5" s="8"/>
      <c r="M5" s="3"/>
      <c r="N5" s="3"/>
      <c r="O5" s="3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x14ac:dyDescent="0.25">
      <c r="A6" s="48" t="s">
        <v>81</v>
      </c>
      <c r="B6" s="6">
        <v>1</v>
      </c>
      <c r="C6" s="64" t="s">
        <v>79</v>
      </c>
      <c r="D6" s="65">
        <v>150</v>
      </c>
      <c r="E6" s="58">
        <v>0.38</v>
      </c>
      <c r="F6" s="54">
        <f>D6*E6*B6</f>
        <v>57</v>
      </c>
      <c r="G6" s="11"/>
      <c r="H6" s="23"/>
      <c r="I6" s="10"/>
      <c r="J6" s="10"/>
      <c r="K6" s="3"/>
      <c r="L6" s="3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9" customHeight="1" x14ac:dyDescent="0.25">
      <c r="A7" s="48" t="s">
        <v>80</v>
      </c>
      <c r="B7" s="6">
        <v>1</v>
      </c>
      <c r="C7" s="52" t="s">
        <v>106</v>
      </c>
      <c r="D7" s="58">
        <v>0</v>
      </c>
      <c r="E7" s="62">
        <v>0.42499999999999999</v>
      </c>
      <c r="F7" s="54">
        <f t="shared" ref="F7:F17" si="0">D7*E7*B7</f>
        <v>0</v>
      </c>
      <c r="G7" s="11"/>
      <c r="H7" s="23"/>
      <c r="I7" s="10"/>
      <c r="J7" s="10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8" t="s">
        <v>85</v>
      </c>
      <c r="B8" s="6">
        <v>1</v>
      </c>
      <c r="C8" s="52" t="s">
        <v>106</v>
      </c>
      <c r="D8" s="58">
        <v>90</v>
      </c>
      <c r="E8" s="62">
        <v>0.4375</v>
      </c>
      <c r="F8" s="54">
        <f t="shared" si="0"/>
        <v>39.375</v>
      </c>
      <c r="G8" s="5"/>
      <c r="H8" s="23"/>
      <c r="I8" s="10"/>
      <c r="J8" s="10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8" t="s">
        <v>86</v>
      </c>
      <c r="B9" s="6">
        <v>1</v>
      </c>
      <c r="C9" s="52" t="s">
        <v>106</v>
      </c>
      <c r="D9" s="58">
        <v>100</v>
      </c>
      <c r="E9" s="62">
        <v>0.41249999999999998</v>
      </c>
      <c r="F9" s="54">
        <f t="shared" si="0"/>
        <v>41.25</v>
      </c>
      <c r="G9" s="9"/>
      <c r="H9" s="23"/>
      <c r="I9" s="10"/>
      <c r="J9" s="10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8" t="s">
        <v>87</v>
      </c>
      <c r="B10" s="6">
        <v>1</v>
      </c>
      <c r="C10" s="52" t="s">
        <v>106</v>
      </c>
      <c r="D10" s="58">
        <v>0</v>
      </c>
      <c r="E10" s="62">
        <v>0.36749999999999999</v>
      </c>
      <c r="F10" s="54">
        <f t="shared" si="0"/>
        <v>0</v>
      </c>
      <c r="G10" s="13"/>
      <c r="H10" s="23"/>
      <c r="I10" s="10"/>
      <c r="J10" s="10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8" t="s">
        <v>109</v>
      </c>
      <c r="B11" s="6">
        <v>1</v>
      </c>
      <c r="C11" s="52" t="s">
        <v>106</v>
      </c>
      <c r="D11" s="58">
        <v>0</v>
      </c>
      <c r="E11" s="62">
        <v>1.28</v>
      </c>
      <c r="F11" s="54">
        <f t="shared" si="0"/>
        <v>0</v>
      </c>
      <c r="G11" s="106"/>
      <c r="H11" s="107"/>
      <c r="I11" s="10"/>
      <c r="J11" s="10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8" t="s">
        <v>88</v>
      </c>
      <c r="B12" s="6">
        <v>1</v>
      </c>
      <c r="C12" s="52" t="s">
        <v>11</v>
      </c>
      <c r="D12" s="52">
        <v>1</v>
      </c>
      <c r="E12" s="58">
        <v>0</v>
      </c>
      <c r="F12" s="54">
        <f t="shared" si="0"/>
        <v>0</v>
      </c>
      <c r="G12" s="13"/>
      <c r="H12" s="10"/>
      <c r="I12" s="10"/>
      <c r="J12" s="10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8" t="s">
        <v>12</v>
      </c>
      <c r="B13" s="6">
        <v>1</v>
      </c>
      <c r="C13" s="52" t="s">
        <v>11</v>
      </c>
      <c r="D13" s="52">
        <v>1</v>
      </c>
      <c r="E13" s="58">
        <v>99.08850000000001</v>
      </c>
      <c r="F13" s="54">
        <f t="shared" si="0"/>
        <v>99.08850000000001</v>
      </c>
      <c r="G13" s="9"/>
      <c r="H13" s="10"/>
      <c r="I13" s="10"/>
      <c r="J13" s="10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8" t="s">
        <v>13</v>
      </c>
      <c r="B14" s="6">
        <v>1</v>
      </c>
      <c r="C14" s="52" t="s">
        <v>11</v>
      </c>
      <c r="D14" s="52">
        <v>1</v>
      </c>
      <c r="E14" s="58">
        <v>21.419999999999998</v>
      </c>
      <c r="F14" s="54">
        <f t="shared" si="0"/>
        <v>21.419999999999998</v>
      </c>
      <c r="G14" s="13"/>
      <c r="H14" s="10"/>
      <c r="I14" s="10"/>
      <c r="J14" s="10"/>
      <c r="K14" s="10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8" t="s">
        <v>70</v>
      </c>
      <c r="B15" s="6">
        <v>1</v>
      </c>
      <c r="C15" s="52" t="s">
        <v>11</v>
      </c>
      <c r="D15" s="52">
        <v>1</v>
      </c>
      <c r="E15" s="58">
        <v>23.700000000000003</v>
      </c>
      <c r="F15" s="54">
        <f t="shared" si="0"/>
        <v>23.700000000000003</v>
      </c>
      <c r="G15" s="13"/>
      <c r="H15" s="10"/>
      <c r="I15" s="10"/>
      <c r="J15" s="10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8" t="s">
        <v>89</v>
      </c>
      <c r="B16" s="6">
        <v>1</v>
      </c>
      <c r="C16" s="52" t="s">
        <v>11</v>
      </c>
      <c r="D16" s="52">
        <v>1</v>
      </c>
      <c r="E16" s="58">
        <v>0</v>
      </c>
      <c r="F16" s="54">
        <f t="shared" si="0"/>
        <v>0</v>
      </c>
      <c r="G16" s="15"/>
      <c r="H16" s="10"/>
      <c r="I16" s="10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8" t="s">
        <v>89</v>
      </c>
      <c r="B17" s="6">
        <v>1</v>
      </c>
      <c r="C17" s="52" t="s">
        <v>11</v>
      </c>
      <c r="D17" s="52">
        <v>1</v>
      </c>
      <c r="E17" s="58">
        <v>0</v>
      </c>
      <c r="F17" s="54">
        <f t="shared" si="0"/>
        <v>0</v>
      </c>
      <c r="G17" s="15"/>
      <c r="H17" s="10"/>
      <c r="I17" s="10"/>
      <c r="J17" s="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8" t="s">
        <v>90</v>
      </c>
      <c r="B18" s="48"/>
      <c r="C18" s="52"/>
      <c r="D18" s="52"/>
      <c r="E18" s="58"/>
      <c r="F18" s="58"/>
      <c r="G18" s="15"/>
      <c r="H18" s="10"/>
      <c r="I18" s="10"/>
      <c r="J18" s="10"/>
      <c r="K18" s="3"/>
      <c r="L18" s="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8" t="s">
        <v>91</v>
      </c>
      <c r="B19" s="6">
        <v>1</v>
      </c>
      <c r="C19" s="52" t="s">
        <v>11</v>
      </c>
      <c r="D19" s="20">
        <v>0</v>
      </c>
      <c r="E19" s="21">
        <v>7</v>
      </c>
      <c r="F19" s="54">
        <f>D19*E19*B19</f>
        <v>0</v>
      </c>
      <c r="G19" s="13"/>
      <c r="H19" s="10"/>
      <c r="I19" s="10"/>
      <c r="J19" s="10"/>
      <c r="K19" s="3"/>
      <c r="L19" s="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8" t="s">
        <v>92</v>
      </c>
      <c r="B20" s="6">
        <v>1</v>
      </c>
      <c r="C20" s="52" t="s">
        <v>11</v>
      </c>
      <c r="D20" s="24">
        <v>2</v>
      </c>
      <c r="E20" s="21">
        <v>7</v>
      </c>
      <c r="F20" s="54">
        <f>D20*E20*B20</f>
        <v>14</v>
      </c>
      <c r="G20" s="13"/>
      <c r="H20" s="10"/>
      <c r="I20" s="10"/>
      <c r="J20" s="10"/>
      <c r="K20" s="3"/>
      <c r="L20" s="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8" t="s">
        <v>93</v>
      </c>
      <c r="B21" s="6">
        <v>1</v>
      </c>
      <c r="C21" s="52" t="s">
        <v>106</v>
      </c>
      <c r="D21" s="24">
        <v>0</v>
      </c>
      <c r="E21" s="25">
        <v>7.4999999999999997E-2</v>
      </c>
      <c r="F21" s="54">
        <f>D21*E21*B21</f>
        <v>0</v>
      </c>
      <c r="G21" s="13"/>
      <c r="H21" s="10"/>
      <c r="I21" s="10"/>
      <c r="J21" s="10"/>
      <c r="K21" s="3"/>
      <c r="L21" s="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8" t="s">
        <v>94</v>
      </c>
      <c r="B22" s="6">
        <v>1</v>
      </c>
      <c r="C22" s="52" t="s">
        <v>11</v>
      </c>
      <c r="D22" s="24">
        <v>0</v>
      </c>
      <c r="E22" s="21">
        <v>7.5</v>
      </c>
      <c r="F22" s="54">
        <f>D22*E22*B22</f>
        <v>0</v>
      </c>
      <c r="G22" s="13"/>
      <c r="H22" s="10"/>
      <c r="I22" s="10"/>
      <c r="J22" s="10"/>
      <c r="K22" s="3"/>
      <c r="L22" s="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8" t="s">
        <v>14</v>
      </c>
      <c r="B23" s="48"/>
      <c r="C23" s="48"/>
      <c r="D23" s="48"/>
      <c r="E23" s="48"/>
      <c r="F23" s="48"/>
      <c r="G23" s="13"/>
      <c r="H23" s="10"/>
      <c r="I23" s="10"/>
      <c r="J23" s="10"/>
      <c r="K23" s="3"/>
      <c r="L23" s="3"/>
      <c r="M23" s="10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8" t="s">
        <v>15</v>
      </c>
      <c r="B24" s="6">
        <v>1</v>
      </c>
      <c r="C24" s="52" t="s">
        <v>16</v>
      </c>
      <c r="D24" s="62">
        <v>4.471569547747313</v>
      </c>
      <c r="E24" s="28">
        <v>2.6</v>
      </c>
      <c r="F24" s="54">
        <f t="shared" ref="F24:F35" si="1">D24*E24*B24</f>
        <v>11.626080824143013</v>
      </c>
      <c r="G24" s="29"/>
      <c r="H24" s="10"/>
      <c r="I24" s="10"/>
      <c r="J24" s="10"/>
      <c r="K24" s="10"/>
      <c r="L24" s="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8" t="s">
        <v>17</v>
      </c>
      <c r="B25" s="6">
        <v>1</v>
      </c>
      <c r="C25" s="52" t="s">
        <v>11</v>
      </c>
      <c r="D25" s="52">
        <v>1</v>
      </c>
      <c r="E25" s="58">
        <v>7.6460633731313425</v>
      </c>
      <c r="F25" s="54">
        <f t="shared" si="1"/>
        <v>7.6460633731313425</v>
      </c>
      <c r="G25" s="13"/>
      <c r="H25" s="10"/>
      <c r="I25" s="10"/>
      <c r="J25" s="10"/>
      <c r="K25" s="3"/>
      <c r="L25" s="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8" t="s">
        <v>18</v>
      </c>
      <c r="B26" s="6">
        <v>1</v>
      </c>
      <c r="C26" s="52" t="s">
        <v>16</v>
      </c>
      <c r="D26" s="62">
        <v>2.0274973147153599</v>
      </c>
      <c r="E26" s="28">
        <v>2.6</v>
      </c>
      <c r="F26" s="54">
        <f t="shared" si="1"/>
        <v>5.2714930182599362</v>
      </c>
      <c r="G26" s="13"/>
      <c r="H26" s="10"/>
      <c r="I26" s="10"/>
      <c r="J26" s="10"/>
      <c r="K26" s="3"/>
      <c r="L26" s="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8" t="s">
        <v>19</v>
      </c>
      <c r="B27" s="6">
        <v>1</v>
      </c>
      <c r="C27" s="52" t="s">
        <v>11</v>
      </c>
      <c r="D27" s="52">
        <v>1</v>
      </c>
      <c r="E27" s="58">
        <v>6.8377591456078779</v>
      </c>
      <c r="F27" s="54">
        <f t="shared" si="1"/>
        <v>6.8377591456078779</v>
      </c>
      <c r="G27" s="15"/>
      <c r="H27" s="10"/>
      <c r="I27" s="10"/>
      <c r="J27" s="10"/>
      <c r="K27" s="3"/>
      <c r="L27" s="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8" t="s">
        <v>20</v>
      </c>
      <c r="B28" s="6">
        <v>1</v>
      </c>
      <c r="C28" s="52" t="s">
        <v>21</v>
      </c>
      <c r="D28" s="30">
        <v>12</v>
      </c>
      <c r="E28" s="58">
        <v>3.0709408020050128</v>
      </c>
      <c r="F28" s="54">
        <f t="shared" si="1"/>
        <v>36.851289624060158</v>
      </c>
      <c r="G28" s="15"/>
      <c r="H28" s="10"/>
      <c r="I28" s="10"/>
      <c r="J28" s="10"/>
      <c r="K28" s="3"/>
      <c r="L28" s="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8" t="s">
        <v>22</v>
      </c>
      <c r="B29" s="51"/>
      <c r="C29" s="52" t="s">
        <v>21</v>
      </c>
      <c r="D29" s="63">
        <v>12</v>
      </c>
      <c r="E29" s="58">
        <v>0.24010416666666667</v>
      </c>
      <c r="F29" s="54">
        <f>D29*E29</f>
        <v>2.8812500000000001</v>
      </c>
      <c r="G29" s="13"/>
      <c r="H29" s="10"/>
      <c r="I29" s="10"/>
      <c r="J29" s="10"/>
      <c r="K29" s="3"/>
      <c r="L29" s="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8" t="s">
        <v>23</v>
      </c>
      <c r="B30" s="6">
        <v>1</v>
      </c>
      <c r="C30" s="52" t="s">
        <v>11</v>
      </c>
      <c r="D30" s="31">
        <v>1</v>
      </c>
      <c r="E30" s="21">
        <v>3.88</v>
      </c>
      <c r="F30" s="54">
        <f t="shared" si="1"/>
        <v>3.88</v>
      </c>
      <c r="G30" s="13"/>
      <c r="H30" s="10"/>
      <c r="I30" s="10"/>
      <c r="J30" s="10"/>
      <c r="K30" s="3"/>
      <c r="L30" s="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8" t="s">
        <v>95</v>
      </c>
      <c r="B31" s="6">
        <v>1</v>
      </c>
      <c r="C31" s="52" t="s">
        <v>11</v>
      </c>
      <c r="D31" s="31">
        <v>1</v>
      </c>
      <c r="E31" s="21">
        <v>0</v>
      </c>
      <c r="F31" s="54">
        <f t="shared" si="1"/>
        <v>0</v>
      </c>
      <c r="G31" s="13"/>
      <c r="H31" s="10"/>
      <c r="I31" s="10"/>
      <c r="J31" s="10"/>
      <c r="K31" s="3"/>
      <c r="L31" s="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8" t="s">
        <v>24</v>
      </c>
      <c r="B32" s="6">
        <v>1</v>
      </c>
      <c r="C32" s="52" t="s">
        <v>25</v>
      </c>
      <c r="D32" s="62">
        <v>0.8434423871482517</v>
      </c>
      <c r="E32" s="34">
        <v>11.33</v>
      </c>
      <c r="F32" s="54">
        <f t="shared" si="1"/>
        <v>9.5562022463896916</v>
      </c>
      <c r="G32" s="13"/>
      <c r="H32" s="10"/>
      <c r="I32" s="10"/>
      <c r="J32" s="10"/>
      <c r="K32" s="3"/>
      <c r="L32" s="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8" t="s">
        <v>26</v>
      </c>
      <c r="B33" s="6">
        <v>1</v>
      </c>
      <c r="C33" s="52" t="s">
        <v>11</v>
      </c>
      <c r="D33" s="31">
        <v>1</v>
      </c>
      <c r="E33" s="21">
        <v>6.5</v>
      </c>
      <c r="F33" s="54">
        <f t="shared" si="1"/>
        <v>6.5</v>
      </c>
      <c r="G33" s="13"/>
      <c r="H33" s="10"/>
      <c r="I33" s="10"/>
      <c r="J33" s="10"/>
      <c r="K33" s="3"/>
      <c r="L33" s="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8" t="s">
        <v>96</v>
      </c>
      <c r="B34" s="6">
        <v>1</v>
      </c>
      <c r="C34" s="52" t="s">
        <v>11</v>
      </c>
      <c r="D34" s="31">
        <v>1</v>
      </c>
      <c r="E34" s="21">
        <v>0</v>
      </c>
      <c r="F34" s="54">
        <f t="shared" si="1"/>
        <v>0</v>
      </c>
      <c r="G34" s="15"/>
      <c r="H34" s="10"/>
      <c r="I34" s="10"/>
      <c r="J34" s="10"/>
      <c r="K34" s="3"/>
      <c r="L34" s="3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8" t="s">
        <v>27</v>
      </c>
      <c r="B35" s="6">
        <v>1</v>
      </c>
      <c r="C35" s="52" t="s">
        <v>11</v>
      </c>
      <c r="D35" s="31">
        <v>1</v>
      </c>
      <c r="E35" s="21">
        <v>4.8</v>
      </c>
      <c r="F35" s="54">
        <f t="shared" si="1"/>
        <v>4.8</v>
      </c>
      <c r="G35" s="13"/>
      <c r="H35" s="10"/>
      <c r="I35" s="10"/>
      <c r="J35" s="10"/>
      <c r="K35" s="3"/>
      <c r="L35" s="3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8" t="s">
        <v>97</v>
      </c>
      <c r="B36" s="6">
        <v>1</v>
      </c>
      <c r="C36" s="52" t="s">
        <v>28</v>
      </c>
      <c r="D36" s="28">
        <v>4.45</v>
      </c>
      <c r="E36" s="54">
        <v>391.68363823159211</v>
      </c>
      <c r="F36" s="54">
        <f>((D36/100)*0.5*SUM(F6:F35)*B36)</f>
        <v>8.7149609506529249</v>
      </c>
      <c r="G36" s="13"/>
      <c r="H36" s="10"/>
      <c r="I36" s="10"/>
      <c r="J36" s="10"/>
      <c r="K36" s="40"/>
      <c r="L36" s="40"/>
      <c r="M36" s="22"/>
      <c r="N36" s="23"/>
      <c r="O36" s="17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8" t="s">
        <v>29</v>
      </c>
      <c r="B37" s="6">
        <v>1</v>
      </c>
      <c r="C37" s="52" t="s">
        <v>11</v>
      </c>
      <c r="D37" s="28">
        <v>0</v>
      </c>
      <c r="E37" s="21">
        <v>0</v>
      </c>
      <c r="F37" s="54">
        <f>D37*E37*B37</f>
        <v>0</v>
      </c>
      <c r="G37" s="13"/>
      <c r="H37" s="10"/>
      <c r="I37" s="10"/>
      <c r="J37" s="10"/>
      <c r="K37" s="40"/>
      <c r="L37" s="40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8" t="s">
        <v>98</v>
      </c>
      <c r="B38" s="61"/>
      <c r="C38" s="52"/>
      <c r="D38" s="53" t="s">
        <v>83</v>
      </c>
      <c r="E38" s="53"/>
      <c r="F38" s="54"/>
      <c r="G38" s="13"/>
      <c r="H38" s="10"/>
      <c r="I38" s="10"/>
      <c r="J38" s="10"/>
      <c r="K38" s="40"/>
      <c r="L38" s="40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8" t="s">
        <v>99</v>
      </c>
      <c r="B39" s="6">
        <v>1</v>
      </c>
      <c r="C39" s="52" t="s">
        <v>84</v>
      </c>
      <c r="D39" s="58">
        <v>60</v>
      </c>
      <c r="E39" s="21">
        <v>0</v>
      </c>
      <c r="F39" s="54">
        <f>D39*E39*B39</f>
        <v>0</v>
      </c>
      <c r="G39" s="13"/>
      <c r="H39" s="10"/>
      <c r="I39" s="10"/>
      <c r="J39" s="10"/>
      <c r="K39" s="40"/>
      <c r="L39" s="40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8" t="s">
        <v>100</v>
      </c>
      <c r="B40" s="6">
        <v>1</v>
      </c>
      <c r="C40" s="52" t="s">
        <v>84</v>
      </c>
      <c r="D40" s="53">
        <v>60</v>
      </c>
      <c r="E40" s="21">
        <v>0.27</v>
      </c>
      <c r="F40" s="54">
        <f>D40*E40*B40</f>
        <v>16.200000000000003</v>
      </c>
      <c r="G40" s="13"/>
      <c r="H40" s="10"/>
      <c r="I40" s="10"/>
      <c r="J40" s="10"/>
      <c r="K40" s="3"/>
      <c r="L40" s="3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8" t="s">
        <v>101</v>
      </c>
      <c r="B41" s="6">
        <v>1</v>
      </c>
      <c r="C41" s="52" t="s">
        <v>84</v>
      </c>
      <c r="D41" s="53">
        <v>60</v>
      </c>
      <c r="E41" s="60">
        <v>1.9E-2</v>
      </c>
      <c r="F41" s="54">
        <f>D41*E41*B41</f>
        <v>1.1399999999999999</v>
      </c>
      <c r="G41" s="13"/>
      <c r="H41" s="10"/>
      <c r="I41" s="10"/>
      <c r="J41" s="10"/>
      <c r="K41" s="3"/>
      <c r="L41" s="3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8"/>
      <c r="B42" s="51"/>
      <c r="C42" s="52"/>
      <c r="D42" s="53" t="s">
        <v>83</v>
      </c>
      <c r="E42" s="58" t="s">
        <v>83</v>
      </c>
      <c r="F42" s="54"/>
      <c r="G42" s="13"/>
      <c r="H42" s="10"/>
      <c r="I42" s="10"/>
      <c r="J42" s="10"/>
      <c r="K42" s="3"/>
      <c r="L42" s="3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8" t="s">
        <v>30</v>
      </c>
      <c r="B43" s="48"/>
      <c r="C43" s="52" t="s">
        <v>11</v>
      </c>
      <c r="D43" s="52">
        <v>1</v>
      </c>
      <c r="E43" s="21">
        <v>0</v>
      </c>
      <c r="F43" s="58">
        <f>D43*E43</f>
        <v>0</v>
      </c>
      <c r="G43" s="13"/>
      <c r="H43" s="10"/>
      <c r="I43" s="10"/>
      <c r="J43" s="10"/>
      <c r="K43" s="3"/>
      <c r="L43" s="3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7" t="s">
        <v>31</v>
      </c>
      <c r="B44" s="48"/>
      <c r="C44" s="48"/>
      <c r="D44" s="48"/>
      <c r="E44" s="48"/>
      <c r="F44" s="49">
        <f>SUM(F6:F42)</f>
        <v>417.73859918224503</v>
      </c>
      <c r="G44" s="13"/>
      <c r="H44" s="10"/>
      <c r="I44" s="10"/>
      <c r="J44" s="10"/>
      <c r="K44" s="3"/>
      <c r="L44" s="39"/>
      <c r="M44" s="42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7" t="s">
        <v>32</v>
      </c>
      <c r="B45" s="47"/>
      <c r="C45" s="47"/>
      <c r="D45" s="47"/>
      <c r="E45" s="47"/>
      <c r="F45" s="50">
        <f>F3-F43-F44</f>
        <v>308.26140081775497</v>
      </c>
      <c r="G45" s="13"/>
      <c r="H45" s="10"/>
      <c r="I45" s="10"/>
      <c r="J45" s="10"/>
      <c r="K45" s="3"/>
      <c r="L45" s="39"/>
      <c r="M45" s="43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7" t="s">
        <v>33</v>
      </c>
      <c r="B46" s="48"/>
      <c r="C46" s="48"/>
      <c r="D46" s="48"/>
      <c r="E46" s="48"/>
      <c r="F46" s="48"/>
      <c r="G46" s="13"/>
      <c r="H46" s="10"/>
      <c r="I46" s="10"/>
      <c r="J46" s="10"/>
      <c r="K46" s="3"/>
      <c r="L46" s="39"/>
      <c r="M46" s="10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8" t="s">
        <v>14</v>
      </c>
      <c r="B47" s="51"/>
      <c r="C47" s="52" t="s">
        <v>11</v>
      </c>
      <c r="D47" s="52">
        <v>1</v>
      </c>
      <c r="E47" s="53">
        <v>90.753564722426745</v>
      </c>
      <c r="F47" s="54">
        <f>D47*E47</f>
        <v>90.753564722426745</v>
      </c>
      <c r="G47" s="13"/>
      <c r="H47" s="10"/>
      <c r="I47" s="10"/>
      <c r="J47" s="10"/>
      <c r="K47" s="3"/>
      <c r="L47" s="3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8" t="s">
        <v>34</v>
      </c>
      <c r="B48" s="51"/>
      <c r="C48" s="52" t="s">
        <v>11</v>
      </c>
      <c r="D48" s="52">
        <v>1</v>
      </c>
      <c r="E48" s="53">
        <v>19.269923987428808</v>
      </c>
      <c r="F48" s="54">
        <f>D48*E48</f>
        <v>19.269923987428808</v>
      </c>
      <c r="G48" s="13"/>
      <c r="H48" s="10"/>
      <c r="I48" s="10"/>
      <c r="J48" s="10"/>
      <c r="K48" s="3"/>
      <c r="L48" s="3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8" t="s">
        <v>102</v>
      </c>
      <c r="B49" s="51"/>
      <c r="C49" s="52" t="s">
        <v>11</v>
      </c>
      <c r="D49" s="52">
        <v>1</v>
      </c>
      <c r="E49" s="53">
        <v>4.5376782361213372</v>
      </c>
      <c r="F49" s="54">
        <f>D49*E49</f>
        <v>4.5376782361213372</v>
      </c>
      <c r="G49" s="15"/>
      <c r="H49" s="10"/>
      <c r="I49" s="10"/>
      <c r="J49" s="10"/>
      <c r="K49" s="17"/>
      <c r="L49" s="17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7" t="s">
        <v>35</v>
      </c>
      <c r="B50" s="48"/>
      <c r="C50" s="48"/>
      <c r="D50" s="48"/>
      <c r="E50" s="48"/>
      <c r="F50" s="49">
        <f>SUM(F47:F49)</f>
        <v>114.56116694597689</v>
      </c>
      <c r="G50" s="13"/>
      <c r="H50" s="10"/>
      <c r="I50" s="10"/>
      <c r="J50" s="10"/>
      <c r="K50" s="17"/>
      <c r="L50" s="17"/>
      <c r="M50" s="42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7" t="s">
        <v>36</v>
      </c>
      <c r="B51" s="47"/>
      <c r="C51" s="47"/>
      <c r="D51" s="47"/>
      <c r="E51" s="47"/>
      <c r="F51" s="50">
        <f>F44+F50</f>
        <v>532.2997661282219</v>
      </c>
      <c r="G51" s="13"/>
      <c r="H51" s="10"/>
      <c r="I51" s="10"/>
      <c r="J51" s="10"/>
      <c r="K51" s="17"/>
      <c r="L51" s="17"/>
      <c r="M51" s="43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5" t="s">
        <v>37</v>
      </c>
      <c r="B52" s="55"/>
      <c r="C52" s="55"/>
      <c r="D52" s="55"/>
      <c r="E52" s="55"/>
      <c r="F52" s="56">
        <f>F3-F43-F51</f>
        <v>193.7002338717781</v>
      </c>
      <c r="G52" s="29"/>
      <c r="H52" s="10"/>
      <c r="I52" s="10"/>
      <c r="J52" s="10"/>
      <c r="K52" s="17"/>
      <c r="L52" s="17"/>
      <c r="M52" s="4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7"/>
      <c r="B53" s="57"/>
      <c r="C53" s="57"/>
      <c r="D53" s="57"/>
      <c r="E53" s="57"/>
      <c r="F53" s="57"/>
      <c r="G53" s="14"/>
      <c r="H53" s="10"/>
      <c r="I53" s="10"/>
      <c r="J53" s="10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8" t="s">
        <v>103</v>
      </c>
      <c r="B54" s="48"/>
      <c r="C54" s="52"/>
      <c r="D54" s="52"/>
      <c r="E54" s="53"/>
      <c r="F54" s="58"/>
      <c r="G54" s="13"/>
      <c r="H54" s="10"/>
      <c r="I54" s="10"/>
      <c r="J54" s="10"/>
      <c r="K54" s="17"/>
      <c r="L54" s="17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8" t="s">
        <v>104</v>
      </c>
      <c r="B55" s="48"/>
      <c r="C55" s="52"/>
      <c r="D55" s="52"/>
      <c r="E55" s="53"/>
      <c r="F55" s="58"/>
      <c r="G55" s="13"/>
      <c r="H55" s="10"/>
      <c r="I55" s="10"/>
      <c r="J55" s="10"/>
      <c r="K55" s="17"/>
      <c r="L55" s="17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8" t="s">
        <v>105</v>
      </c>
      <c r="B56" s="47"/>
      <c r="C56" s="47"/>
      <c r="D56" s="47"/>
      <c r="E56" s="47"/>
      <c r="F56" s="50"/>
      <c r="G56" s="13"/>
      <c r="H56" s="10"/>
      <c r="I56" s="10"/>
      <c r="J56" s="10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thickBot="1" x14ac:dyDescent="0.3">
      <c r="A57" s="59"/>
      <c r="B57" s="47"/>
      <c r="C57" s="47"/>
      <c r="D57" s="47"/>
      <c r="E57" s="47"/>
      <c r="F57" s="50"/>
      <c r="G57" s="11"/>
      <c r="H57" s="10"/>
      <c r="I57" s="10"/>
      <c r="J57" s="10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9"/>
      <c r="B58" s="110"/>
      <c r="C58" s="110"/>
      <c r="D58" s="110"/>
      <c r="E58" s="110"/>
      <c r="F58" s="111"/>
      <c r="G58" s="112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0"/>
      <c r="B61" s="10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0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0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0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2021-11-15T06:10:43Z</dcterms:created>
  <dcterms:modified xsi:type="dcterms:W3CDTF">2021-11-24T08:00:18Z</dcterms:modified>
</cp:coreProperties>
</file>