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465C0F61-28F8-4335-B2D0-DABF75D81415}" xr6:coauthVersionLast="47" xr6:coauthVersionMax="47" xr10:uidLastSave="{00000000-0000-0000-0000-000000000000}"/>
  <bookViews>
    <workbookView xWindow="13500" yWindow="525" windowWidth="15120" windowHeight="14760" activeTab="1" xr2:uid="{818B0A02-D76E-482C-BD9F-9EFD27DCBBEF}"/>
  </bookViews>
  <sheets>
    <sheet name="Field_Activities" sheetId="1" r:id="rId1"/>
    <sheet name="Budget" sheetId="2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F48" i="2"/>
  <c r="F50" i="2" s="1"/>
  <c r="F47" i="2"/>
  <c r="F43" i="2"/>
  <c r="F41" i="2"/>
  <c r="F40" i="2"/>
  <c r="F39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36" i="2" l="1"/>
  <c r="F44" i="2" s="1"/>
  <c r="F51" i="2" l="1"/>
  <c r="F52" i="2" s="1"/>
  <c r="F45" i="2"/>
  <c r="F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5FDF447-C293-42B1-88E9-664590C79B4A}">
      <text>
        <r>
          <rPr>
            <sz val="9"/>
            <color indexed="81"/>
            <rFont val="Tahoma"/>
            <family val="2"/>
          </rPr>
          <t>Seeding rate of 72 lbs per acre at $1.54/lb</t>
        </r>
      </text>
    </comment>
    <comment ref="F13" authorId="0" shapeId="0" xr:uid="{B7C8778E-03A8-489D-8B56-92E42472A162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12.8 oz Command at $1.13/oz
2 pt Glyphosate at $3.75/pt
3 oz Sharpen at $6.04/oz
15.5 oz Provisia at $0.85/oz
3 qt RiceBeaux at $11.90/qt
12 oz Loyant at $2.29/oz</t>
        </r>
      </text>
    </comment>
    <comment ref="F14" authorId="0" shapeId="0" xr:uid="{4421414D-1294-41B3-B2E5-F3312D133BB0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1.6 oz Lambda-cyhalothrin at $0.95/oz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3052CB26-FE66-4A6C-992A-709E4D31A6D5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 pt Quilt Xcel at $19.82/pt</t>
        </r>
      </text>
    </comment>
  </commentList>
</comments>
</file>

<file path=xl/sharedStrings.xml><?xml version="1.0" encoding="utf-8"?>
<sst xmlns="http://schemas.openxmlformats.org/spreadsheetml/2006/main" count="173" uniqueCount="118">
  <si>
    <t>Field Trip</t>
  </si>
  <si>
    <t>Width</t>
  </si>
  <si>
    <t>Activity</t>
  </si>
  <si>
    <t>Estimated Cost Per Acre*</t>
  </si>
  <si>
    <t>Disk</t>
  </si>
  <si>
    <t>32 ft.</t>
  </si>
  <si>
    <t>Fall Tillage</t>
  </si>
  <si>
    <t>Land  Plane</t>
  </si>
  <si>
    <t>17 ft.</t>
  </si>
  <si>
    <t>Ditcher</t>
  </si>
  <si>
    <t>Fall</t>
  </si>
  <si>
    <t xml:space="preserve">Self-Propelled Sprayer </t>
  </si>
  <si>
    <t>90 ft.</t>
  </si>
  <si>
    <t>Herbicide (Burndown)</t>
  </si>
  <si>
    <t>2 pt Glyphosate</t>
  </si>
  <si>
    <t>Field Cultivator</t>
  </si>
  <si>
    <t>36 ft.</t>
  </si>
  <si>
    <t>Tillage</t>
  </si>
  <si>
    <t>Fertilizer Spreader</t>
  </si>
  <si>
    <t>30 ft.</t>
  </si>
  <si>
    <t>Fertilizer</t>
  </si>
  <si>
    <t>87 lbs Phosphate (0-46-0), 100 lbs Potash (0-0-60)</t>
  </si>
  <si>
    <t>Grain Drill</t>
  </si>
  <si>
    <t>Plant</t>
  </si>
  <si>
    <t>Custom Aerial Application</t>
  </si>
  <si>
    <t>Herbicide</t>
  </si>
  <si>
    <t>Make Levees</t>
  </si>
  <si>
    <t>Three Round-Trips</t>
  </si>
  <si>
    <t>Levee Gates</t>
  </si>
  <si>
    <t>Total Season Activities</t>
  </si>
  <si>
    <t>Flood Field</t>
  </si>
  <si>
    <t>Insecticide</t>
  </si>
  <si>
    <t>1.6 oz Lambda-cyhalothrin</t>
  </si>
  <si>
    <t>Fungicide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</si>
  <si>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</si>
  <si>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</si>
  <si>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</si>
  <si>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</si>
  <si>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</si>
  <si>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</si>
  <si>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</si>
  <si>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</si>
  <si>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</si>
  <si>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</si>
  <si>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</si>
  <si>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>72 lbs seed per acre</t>
  </si>
  <si>
    <t>12.8 oz Command, 2 pt Glyphosate, 3 oz Sharpen</t>
  </si>
  <si>
    <t>15.5 oz Provisia, 3 qt RiceBeaux</t>
  </si>
  <si>
    <t>15.5 oz Provisia, 12 oz Loyant</t>
  </si>
  <si>
    <t>100 lb Urea (46-0-0)</t>
  </si>
  <si>
    <r>
      <rPr>
        <sz val="10"/>
        <rFont val="Times New Roman"/>
        <family val="1"/>
      </rPr>
      <t xml:space="preserve">230 </t>
    </r>
    <r>
      <rPr>
        <sz val="10"/>
        <color indexed="8"/>
        <rFont val="Times New Roman"/>
        <family val="1"/>
      </rPr>
      <t xml:space="preserve">lb Urea (46-0-0), </t>
    </r>
    <r>
      <rPr>
        <sz val="10"/>
        <rFont val="Times New Roman"/>
        <family val="1"/>
      </rPr>
      <t xml:space="preserve">0.46 </t>
    </r>
    <r>
      <rPr>
        <sz val="10"/>
        <color indexed="8"/>
        <rFont val="Times New Roman"/>
        <family val="1"/>
      </rPr>
      <t>qt Agrotain treated</t>
    </r>
  </si>
  <si>
    <t>1 pt Quilt Xcel</t>
  </si>
  <si>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</si>
  <si>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</si>
  <si>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</si>
  <si>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</si>
  <si>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</si>
  <si>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</si>
  <si>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</si>
  <si>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</si>
  <si>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</si>
  <si>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</si>
  <si>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</si>
  <si>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</si>
  <si>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</si>
  <si>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</si>
  <si>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</si>
  <si>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</si>
  <si>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</si>
  <si>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</si>
  <si>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</si>
  <si>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</si>
  <si>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</si>
  <si>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</si>
  <si>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</si>
  <si>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</si>
  <si>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</si>
  <si>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</si>
  <si>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Labor, Irrigation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</si>
  <si>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</si>
  <si>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</si>
  <si>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</si>
  <si>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</si>
  <si>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</si>
  <si>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</si>
  <si>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</si>
  <si>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</si>
  <si>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</si>
  <si>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</si>
  <si>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</si>
  <si>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</si>
  <si>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</si>
  <si>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</si>
  <si>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</si>
  <si>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</si>
  <si>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Boron 15%</t>
  </si>
  <si>
    <t>Agrotain (treatment for urea)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</si>
  <si>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</si>
  <si>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</si>
  <si>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</si>
  <si>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</si>
  <si>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</si>
  <si>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</si>
  <si>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</si>
  <si>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</si>
  <si>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</si>
  <si>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</si>
  <si>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</si>
  <si>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</si>
  <si>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</si>
  <si>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</si>
  <si>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Other Custom Hire, Air Seeding</t>
  </si>
  <si>
    <t>Bu.</t>
  </si>
  <si>
    <t>Lbs/ac</t>
  </si>
  <si>
    <t>Qts</t>
  </si>
  <si>
    <t xml:space="preserve"> </t>
  </si>
  <si>
    <t>Table 26. 2023 Rice Enterprise Budget, Provisia</t>
  </si>
  <si>
    <t>Table A-26. Rice Field Activities, Provisia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</si>
</sst>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trike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0" xfId="1" applyFont="1" applyFill="1" applyProtection="1">
      <protection locked="0"/>
    </xf>
    <xf numFmtId="0" fontId="0" fillId="2" borderId="0" xfId="0" applyFill="1"/>
    <xf numFmtId="0" fontId="0" fillId="2" borderId="3" xfId="0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8" fontId="5" fillId="2" borderId="8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1" xfId="0" applyFont="1" applyFill="1" applyBorder="1" applyAlignment="1">
      <alignment horizontal="center"/>
    </xf>
    <xf numFmtId="8" fontId="5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/>
    <xf numFmtId="0" fontId="5" fillId="2" borderId="13" xfId="0" applyFont="1" applyFill="1" applyBorder="1"/>
    <xf numFmtId="0" fontId="7" fillId="2" borderId="0" xfId="0" applyFont="1" applyFill="1"/>
    <xf numFmtId="0" fontId="6" fillId="2" borderId="11" xfId="0" applyFont="1" applyFill="1" applyBorder="1" applyAlignment="1">
      <alignment horizontal="center"/>
    </xf>
    <xf numFmtId="8" fontId="6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8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8" fontId="5" fillId="2" borderId="21" xfId="0" applyNumberFormat="1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0" xfId="0" applyFont="1" applyFill="1"/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8" fontId="5" fillId="2" borderId="5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8" fontId="5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9" xfId="0" applyFont="1" applyFill="1" applyBorder="1" applyAlignment="1">
      <alignment horizontal="center"/>
    </xf>
    <xf numFmtId="0" fontId="0" fillId="2" borderId="28" xfId="0" applyFill="1" applyBorder="1"/>
    <xf numFmtId="0" fontId="5" fillId="2" borderId="29" xfId="0" applyFont="1" applyFill="1" applyBorder="1" applyAlignment="1">
      <alignment horizontal="center"/>
    </xf>
    <xf numFmtId="0" fontId="6" fillId="2" borderId="0" xfId="0" applyFont="1" applyFill="1"/>
    <xf numFmtId="0" fontId="10" fillId="3" borderId="30" xfId="0" applyFont="1" applyFill="1" applyBorder="1" applyAlignment="1">
      <alignment horizontal="centerContinuous" vertical="center"/>
    </xf>
    <xf numFmtId="0" fontId="11" fillId="2" borderId="0" xfId="0" applyFont="1" applyFill="1"/>
    <xf numFmtId="0" fontId="10" fillId="3" borderId="31" xfId="0" applyFont="1" applyFill="1" applyBorder="1" applyAlignment="1">
      <alignment horizontal="centerContinuous" vertical="center"/>
    </xf>
    <xf numFmtId="9" fontId="13" fillId="4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/>
    <xf numFmtId="2" fontId="13" fillId="2" borderId="0" xfId="0" applyNumberFormat="1" applyFont="1" applyFill="1"/>
    <xf numFmtId="0" fontId="10" fillId="3" borderId="31" xfId="0" applyFont="1" applyFill="1" applyBorder="1" applyAlignment="1">
      <alignment horizontal="right"/>
    </xf>
    <xf numFmtId="0" fontId="15" fillId="3" borderId="31" xfId="0" applyFont="1" applyFill="1" applyBorder="1"/>
    <xf numFmtId="0" fontId="16" fillId="2" borderId="0" xfId="0" applyFont="1" applyFill="1"/>
    <xf numFmtId="0" fontId="9" fillId="0" borderId="0" xfId="0" applyFont="1" applyAlignment="1">
      <alignment vertical="center"/>
    </xf>
    <xf numFmtId="4" fontId="15" fillId="3" borderId="31" xfId="0" applyNumberFormat="1" applyFont="1" applyFill="1" applyBorder="1" applyAlignment="1">
      <alignment horizontal="right"/>
    </xf>
    <xf numFmtId="4" fontId="15" fillId="3" borderId="30" xfId="0" applyNumberFormat="1" applyFont="1" applyFill="1" applyBorder="1" applyAlignment="1">
      <alignment horizontal="right"/>
    </xf>
    <xf numFmtId="2" fontId="15" fillId="3" borderId="31" xfId="0" applyNumberFormat="1" applyFont="1" applyFill="1" applyBorder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5" fillId="2" borderId="0" xfId="0" applyFont="1" applyFill="1"/>
    <xf numFmtId="0" fontId="3" fillId="2" borderId="0" xfId="0" applyFont="1" applyFill="1"/>
    <xf numFmtId="0" fontId="17" fillId="2" borderId="0" xfId="0" applyFont="1" applyFill="1"/>
    <xf numFmtId="1" fontId="13" fillId="4" borderId="0" xfId="0" applyNumberFormat="1" applyFont="1" applyFill="1" applyAlignment="1" applyProtection="1">
      <alignment horizontal="right"/>
      <protection locked="0"/>
    </xf>
    <xf numFmtId="2" fontId="13" fillId="4" borderId="0" xfId="0" applyNumberFormat="1" applyFont="1" applyFill="1" applyAlignment="1" applyProtection="1">
      <alignment horizontal="right"/>
      <protection locked="0"/>
    </xf>
    <xf numFmtId="4" fontId="13" fillId="2" borderId="0" xfId="0" applyNumberFormat="1" applyFont="1" applyFill="1" applyAlignment="1">
      <alignment horizontal="right"/>
    </xf>
    <xf numFmtId="4" fontId="16" fillId="2" borderId="0" xfId="0" applyNumberFormat="1" applyFont="1" applyFill="1"/>
    <xf numFmtId="0" fontId="13" fillId="4" borderId="0" xfId="0" applyFont="1" applyFill="1" applyAlignment="1" applyProtection="1">
      <alignment horizontal="right"/>
      <protection locked="0"/>
    </xf>
    <xf numFmtId="165" fontId="13" fillId="4" borderId="0" xfId="0" applyNumberFormat="1" applyFont="1" applyFill="1" applyAlignment="1" applyProtection="1">
      <alignment horizontal="right"/>
      <protection locked="0"/>
    </xf>
    <xf numFmtId="0" fontId="16" fillId="2" borderId="0" xfId="0" applyFont="1" applyFill="1" applyAlignment="1">
      <alignment horizontal="center"/>
    </xf>
    <xf numFmtId="0" fontId="18" fillId="2" borderId="0" xfId="0" applyFont="1" applyFill="1"/>
    <xf numFmtId="2" fontId="13" fillId="2" borderId="0" xfId="0" applyNumberFormat="1" applyFont="1" applyFill="1" applyAlignment="1" applyProtection="1">
      <alignment horizontal="right"/>
      <protection locked="0"/>
    </xf>
    <xf numFmtId="4" fontId="15" fillId="3" borderId="32" xfId="0" applyNumberFormat="1" applyFont="1" applyFill="1" applyBorder="1" applyAlignment="1">
      <alignment horizontal="right"/>
    </xf>
    <xf numFmtId="1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4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>
      <alignment horizontal="centerContinuous"/>
    </xf>
    <xf numFmtId="9" fontId="13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9" fillId="2" borderId="0" xfId="0" applyFont="1" applyFill="1"/>
    <xf numFmtId="2" fontId="13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/>
    <xf numFmtId="0" fontId="13" fillId="2" borderId="0" xfId="0" applyFont="1" applyFill="1" applyAlignment="1">
      <alignment horizontal="right"/>
    </xf>
    <xf numFmtId="0" fontId="9" fillId="2" borderId="0" xfId="0" applyFont="1" applyFill="1"/>
    <xf numFmtId="0" fontId="0" fillId="4" borderId="0" xfId="0" applyFill="1"/>
    <xf numFmtId="0" fontId="9" fillId="5" borderId="0" xfId="0" applyFont="1" applyFill="1"/>
    <xf numFmtId="0" fontId="13" fillId="5" borderId="0" xfId="0" applyFont="1" applyFill="1"/>
    <xf numFmtId="167" fontId="9" fillId="5" borderId="0" xfId="0" applyNumberFormat="1" applyFont="1" applyFill="1" applyAlignment="1">
      <alignment horizontal="right"/>
    </xf>
    <xf numFmtId="167" fontId="9" fillId="5" borderId="0" xfId="0" applyNumberFormat="1" applyFont="1" applyFill="1"/>
    <xf numFmtId="9" fontId="13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2" fontId="13" fillId="5" borderId="0" xfId="0" applyNumberFormat="1" applyFont="1" applyFill="1"/>
    <xf numFmtId="4" fontId="13" fillId="5" borderId="0" xfId="0" applyNumberFormat="1" applyFont="1" applyFill="1" applyAlignment="1">
      <alignment horizontal="right"/>
    </xf>
    <xf numFmtId="0" fontId="9" fillId="5" borderId="14" xfId="0" applyFont="1" applyFill="1" applyBorder="1"/>
    <xf numFmtId="167" fontId="9" fillId="5" borderId="33" xfId="0" applyNumberFormat="1" applyFont="1" applyFill="1" applyBorder="1"/>
    <xf numFmtId="0" fontId="15" fillId="5" borderId="0" xfId="0" applyFont="1" applyFill="1"/>
    <xf numFmtId="2" fontId="13" fillId="5" borderId="0" xfId="0" applyNumberFormat="1" applyFont="1" applyFill="1" applyAlignment="1">
      <alignment horizontal="right"/>
    </xf>
    <xf numFmtId="0" fontId="9" fillId="5" borderId="14" xfId="0" applyFont="1" applyFill="1" applyBorder="1" applyAlignment="1">
      <alignment vertical="center"/>
    </xf>
    <xf numFmtId="0" fontId="13" fillId="5" borderId="0" xfId="0" applyFont="1" applyFill="1" applyAlignment="1">
      <alignment horizontal="left"/>
    </xf>
    <xf numFmtId="0" fontId="9" fillId="5" borderId="14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3" fontId="13" fillId="5" borderId="0" xfId="0" applyNumberFormat="1" applyFont="1" applyFill="1" applyAlignment="1">
      <alignment horizontal="right"/>
    </xf>
    <xf numFmtId="164" fontId="13" fillId="5" borderId="0" xfId="0" applyNumberFormat="1" applyFont="1" applyFill="1" applyAlignment="1">
      <alignment horizontal="right"/>
    </xf>
    <xf numFmtId="165" fontId="13" fillId="5" borderId="0" xfId="0" applyNumberFormat="1" applyFont="1" applyFill="1" applyAlignment="1">
      <alignment horizontal="right"/>
    </xf>
    <xf numFmtId="1" fontId="13" fillId="5" borderId="0" xfId="0" applyNumberFormat="1" applyFont="1" applyFill="1" applyAlignment="1">
      <alignment horizontal="right"/>
    </xf>
    <xf numFmtId="9" fontId="20" fillId="5" borderId="0" xfId="0" applyNumberFormat="1" applyFont="1" applyFill="1" applyAlignment="1">
      <alignment horizontal="right"/>
    </xf>
    <xf numFmtId="166" fontId="13" fillId="5" borderId="0" xfId="0" applyNumberFormat="1" applyFont="1" applyFill="1" applyAlignment="1">
      <alignment horizontal="right"/>
    </xf>
    <xf numFmtId="165" fontId="13" fillId="6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left" indent="1"/>
    </xf>
    <xf numFmtId="0" fontId="13" fillId="3" borderId="0" xfId="0" applyFont="1" applyFill="1"/>
    <xf numFmtId="0" fontId="9" fillId="3" borderId="0" xfId="0" applyFont="1" applyFill="1"/>
    <xf numFmtId="167" fontId="9" fillId="3" borderId="0" xfId="0" applyNumberFormat="1" applyFont="1" applyFill="1"/>
    <xf numFmtId="0" fontId="0" fillId="3" borderId="0" xfId="0" applyFill="1"/>
    <xf numFmtId="4" fontId="15" fillId="3" borderId="34" xfId="0" applyNumberFormat="1" applyFont="1" applyFill="1" applyBorder="1" applyAlignment="1">
      <alignment horizontal="right"/>
    </xf>
    <xf numFmtId="0" fontId="0" fillId="2" borderId="35" xfId="0" applyFill="1" applyBorder="1"/>
    <xf numFmtId="0" fontId="2" fillId="2" borderId="0" xfId="1" applyFont="1" applyFill="1" applyBorder="1" applyProtection="1">
      <protection locked="0"/>
    </xf>
    <xf numFmtId="0" fontId="4" fillId="2" borderId="1" xfId="0" applyFont="1" applyFill="1" applyBorder="1" applyAlignment="1">
      <alignment horizontal="left"/>
    </xf>
    <xf numFmtId="0" fontId="3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Rice_Provisi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2.4500000000000002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41.174221260897141</v>
          </cell>
        </row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2.4500000000000002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2.88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2.8937711403508777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5.1024862556390982</v>
          </cell>
          <cell r="H26" t="str">
            <v>$/ac-in</v>
          </cell>
        </row>
        <row r="27">
          <cell r="A27" t="str">
            <v>Energy Cost</v>
          </cell>
          <cell r="B27">
            <v>86.813134210526329</v>
          </cell>
          <cell r="C27">
            <v>52.688716770186339</v>
          </cell>
          <cell r="D27">
            <v>57.706689795918372</v>
          </cell>
          <cell r="E27">
            <v>32.209444488721807</v>
          </cell>
          <cell r="F27">
            <v>99.150585194805203</v>
          </cell>
          <cell r="G27">
            <v>153.07458766917296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3.1831482543859657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5.8678591939849625</v>
          </cell>
        </row>
        <row r="31">
          <cell r="B31">
            <v>38.197779052631589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70.41431032781955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7.203125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2.8937711403508777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E20">
            <v>7</v>
          </cell>
        </row>
      </sheetData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>
        <row r="9">
          <cell r="G9">
            <v>6.6197341189117402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C115-5227-4347-880D-FDD6C2B3016E}">
  <sheetPr codeName="Sheet15"/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41" bestFit="1" customWidth="1"/>
    <col min="5" max="5" width="20.7109375" bestFit="1" customWidth="1"/>
  </cols>
  <sheetData>
    <row r="1" spans="1:26" ht="15.75" customHeight="1" thickBot="1" x14ac:dyDescent="0.3">
      <c r="A1" s="122"/>
      <c r="B1" s="122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23" t="s">
        <v>117</v>
      </c>
      <c r="B2" s="124"/>
      <c r="C2" s="124"/>
      <c r="D2" s="12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4" t="s">
        <v>0</v>
      </c>
      <c r="B3" s="5" t="s">
        <v>1</v>
      </c>
      <c r="C3" s="6" t="s">
        <v>2</v>
      </c>
      <c r="D3" s="7"/>
      <c r="E3" s="6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">
        <v>4</v>
      </c>
      <c r="B4" s="9" t="s">
        <v>5</v>
      </c>
      <c r="C4" s="10" t="s">
        <v>6</v>
      </c>
      <c r="D4" s="11"/>
      <c r="E4" s="12">
        <v>7.2692337011685275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3" t="s">
        <v>15</v>
      </c>
      <c r="B5" s="9" t="s">
        <v>16</v>
      </c>
      <c r="C5" s="21" t="s">
        <v>17</v>
      </c>
      <c r="D5" s="16"/>
      <c r="E5" s="22">
        <v>4.0895562218247692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13" t="s">
        <v>7</v>
      </c>
      <c r="B6" s="9" t="s">
        <v>8</v>
      </c>
      <c r="C6" s="10" t="s">
        <v>6</v>
      </c>
      <c r="D6" s="14"/>
      <c r="E6" s="12">
        <v>4.3321615363412338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5" t="s">
        <v>9</v>
      </c>
      <c r="B7" s="9"/>
      <c r="C7" s="10" t="s">
        <v>10</v>
      </c>
      <c r="D7" s="16"/>
      <c r="E7" s="17">
        <v>0.26198756088289232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8" t="s">
        <v>11</v>
      </c>
      <c r="B8" s="19" t="s">
        <v>12</v>
      </c>
      <c r="C8" s="16" t="s">
        <v>13</v>
      </c>
      <c r="D8" s="16" t="s">
        <v>14</v>
      </c>
      <c r="E8" s="17">
        <v>9.7989786987674421</v>
      </c>
      <c r="F8" s="2"/>
      <c r="G8" s="2"/>
      <c r="H8" s="2"/>
      <c r="I8" s="2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3" t="s">
        <v>18</v>
      </c>
      <c r="B9" s="9" t="s">
        <v>19</v>
      </c>
      <c r="C9" s="16" t="s">
        <v>20</v>
      </c>
      <c r="D9" s="23" t="s">
        <v>21</v>
      </c>
      <c r="E9" s="17">
        <v>83.189122799920369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3" t="s">
        <v>22</v>
      </c>
      <c r="B10" s="9" t="s">
        <v>19</v>
      </c>
      <c r="C10" s="16" t="s">
        <v>23</v>
      </c>
      <c r="D10" s="16" t="s">
        <v>45</v>
      </c>
      <c r="E10" s="17">
        <v>124.61183137428274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3" t="s">
        <v>26</v>
      </c>
      <c r="B11" s="9"/>
      <c r="C11" s="16" t="s">
        <v>27</v>
      </c>
      <c r="D11" s="16"/>
      <c r="E11" s="17">
        <v>1.4262581137601629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3" t="s">
        <v>28</v>
      </c>
      <c r="B12" s="9"/>
      <c r="C12" s="16" t="s">
        <v>29</v>
      </c>
      <c r="D12" s="16"/>
      <c r="E12" s="17">
        <v>0.92389561096327677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8" t="s">
        <v>24</v>
      </c>
      <c r="B13" s="19"/>
      <c r="C13" s="16" t="s">
        <v>25</v>
      </c>
      <c r="D13" s="16" t="s">
        <v>46</v>
      </c>
      <c r="E13" s="17">
        <v>45.373999999999995</v>
      </c>
      <c r="F13" s="2"/>
      <c r="G13" s="2"/>
      <c r="H13" s="2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8" t="s">
        <v>24</v>
      </c>
      <c r="B14" s="19"/>
      <c r="C14" s="16" t="s">
        <v>25</v>
      </c>
      <c r="D14" s="16" t="s">
        <v>47</v>
      </c>
      <c r="E14" s="17">
        <v>52.06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8" t="s">
        <v>24</v>
      </c>
      <c r="B15" s="19"/>
      <c r="C15" s="16" t="s">
        <v>25</v>
      </c>
      <c r="D15" s="16" t="s">
        <v>48</v>
      </c>
      <c r="E15" s="17">
        <v>47.260000000000005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8" t="s">
        <v>24</v>
      </c>
      <c r="B16" s="9"/>
      <c r="C16" s="16" t="s">
        <v>20</v>
      </c>
      <c r="D16" s="23" t="s">
        <v>50</v>
      </c>
      <c r="E16" s="17">
        <v>142.64600000000002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18" t="s">
        <v>30</v>
      </c>
      <c r="B17" s="24"/>
      <c r="C17" s="16"/>
      <c r="D17" s="16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8" t="s">
        <v>24</v>
      </c>
      <c r="B18" s="24"/>
      <c r="C18" s="16" t="s">
        <v>20</v>
      </c>
      <c r="D18" s="16" t="s">
        <v>49</v>
      </c>
      <c r="E18" s="17">
        <v>57.5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3" t="s">
        <v>24</v>
      </c>
      <c r="B19" s="9"/>
      <c r="C19" s="16" t="s">
        <v>31</v>
      </c>
      <c r="D19" s="16" t="s">
        <v>32</v>
      </c>
      <c r="E19" s="17">
        <v>11.007999999999999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5" t="s">
        <v>24</v>
      </c>
      <c r="B20" s="26"/>
      <c r="C20" s="27" t="s">
        <v>33</v>
      </c>
      <c r="D20" s="16" t="s">
        <v>51</v>
      </c>
      <c r="E20" s="17">
        <v>32.1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Bot="1" x14ac:dyDescent="0.25">
      <c r="A21" s="28" t="s">
        <v>34</v>
      </c>
      <c r="B21" s="29"/>
      <c r="C21" s="30"/>
      <c r="D21" s="16"/>
      <c r="E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32" t="s">
        <v>35</v>
      </c>
      <c r="B22" s="33" t="s">
        <v>36</v>
      </c>
      <c r="C22" s="34" t="s">
        <v>37</v>
      </c>
      <c r="D22" s="35"/>
      <c r="E22" s="36">
        <v>19.864776442959776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32" t="s">
        <v>38</v>
      </c>
      <c r="B23" s="33" t="s">
        <v>39</v>
      </c>
      <c r="C23" s="34" t="s">
        <v>37</v>
      </c>
      <c r="D23" s="37"/>
      <c r="E23" s="31">
        <v>6.6928498905620124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thickBot="1" x14ac:dyDescent="0.25">
      <c r="A24" s="38" t="s">
        <v>40</v>
      </c>
      <c r="B24" s="39"/>
      <c r="C24" s="40" t="s">
        <v>37</v>
      </c>
      <c r="D24" s="41"/>
      <c r="E24" s="42">
        <v>7.3807017801483923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8" t="s">
        <v>41</v>
      </c>
      <c r="B25" s="43"/>
      <c r="C25" s="44"/>
      <c r="D25" s="45"/>
      <c r="E25" s="12">
        <v>0.69025402911326006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thickBot="1" x14ac:dyDescent="0.25">
      <c r="A26" s="38" t="s">
        <v>42</v>
      </c>
      <c r="B26" s="39" t="s">
        <v>5</v>
      </c>
      <c r="C26" s="40" t="s">
        <v>43</v>
      </c>
      <c r="D26" s="46"/>
      <c r="E26" s="42">
        <v>4.8865806821500719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47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0DD3-1217-458F-9E81-B82ADBE647C8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90" customWidth="1"/>
    <col min="9" max="9" width="8.7109375" style="90" customWidth="1"/>
    <col min="10" max="10" width="5.42578125" customWidth="1"/>
    <col min="11" max="11" width="7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103" t="s">
        <v>116</v>
      </c>
      <c r="B1" s="103"/>
      <c r="C1" s="103"/>
      <c r="D1" s="103"/>
      <c r="E1" s="103"/>
      <c r="F1" s="105"/>
      <c r="G1" s="48"/>
      <c r="H1" s="2"/>
      <c r="I1" s="2"/>
      <c r="J1" s="2"/>
      <c r="K1" s="2"/>
      <c r="L1" s="2"/>
      <c r="M1" s="2"/>
      <c r="N1" s="2"/>
      <c r="O1" s="2"/>
      <c r="P1" s="4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91" t="s">
        <v>52</v>
      </c>
      <c r="B2" s="106" t="s">
        <v>53</v>
      </c>
      <c r="C2" s="106" t="s">
        <v>54</v>
      </c>
      <c r="D2" s="106" t="s">
        <v>55</v>
      </c>
      <c r="E2" s="106" t="s">
        <v>56</v>
      </c>
      <c r="F2" s="106" t="s">
        <v>57</v>
      </c>
      <c r="G2" s="50"/>
      <c r="H2" s="2" t="s">
        <v>90</v>
      </c>
      <c r="I2" s="2"/>
      <c r="J2" s="2"/>
      <c r="K2" s="2"/>
      <c r="L2" s="2"/>
      <c r="M2" s="2"/>
      <c r="N2" s="2"/>
      <c r="O2" s="2"/>
      <c r="P2" s="4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104" t="s">
        <v>58</v>
      </c>
      <c r="B3" s="51">
        <v>1</v>
      </c>
      <c r="C3" s="96" t="s">
        <v>112</v>
      </c>
      <c r="D3" s="52">
        <v>170</v>
      </c>
      <c r="E3" s="53">
        <v>7</v>
      </c>
      <c r="F3" s="98">
        <f>(D3*E3*B3)</f>
        <v>1190</v>
      </c>
      <c r="G3" s="54"/>
      <c r="H3" s="2"/>
      <c r="I3" s="2"/>
      <c r="J3" s="2"/>
      <c r="K3" s="2"/>
      <c r="L3" s="2"/>
      <c r="M3" s="2"/>
      <c r="N3" s="2"/>
      <c r="O3" s="2"/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92"/>
      <c r="B4" s="95"/>
      <c r="C4" s="96"/>
      <c r="D4" s="97"/>
      <c r="E4" s="102"/>
      <c r="F4" s="98"/>
      <c r="G4" s="55"/>
      <c r="H4" s="2"/>
      <c r="I4" s="2"/>
      <c r="J4" s="2"/>
      <c r="K4" s="2"/>
      <c r="L4" s="2"/>
      <c r="M4" s="2"/>
      <c r="N4" s="2"/>
      <c r="O4" s="2"/>
      <c r="P4" s="56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7.25" customHeight="1" x14ac:dyDescent="0.25">
      <c r="A5" s="91" t="s">
        <v>59</v>
      </c>
      <c r="B5" s="92"/>
      <c r="C5" s="107" t="s">
        <v>54</v>
      </c>
      <c r="D5" s="107" t="s">
        <v>60</v>
      </c>
      <c r="E5" s="106" t="s">
        <v>61</v>
      </c>
      <c r="F5" s="107" t="s">
        <v>62</v>
      </c>
      <c r="G5" s="55"/>
      <c r="H5" s="2"/>
      <c r="I5" s="2"/>
      <c r="J5" s="2"/>
      <c r="K5" s="2"/>
      <c r="L5" s="2"/>
      <c r="M5" s="2"/>
      <c r="N5" s="2"/>
      <c r="O5" s="2"/>
      <c r="P5" s="56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" x14ac:dyDescent="0.25">
      <c r="A6" s="92" t="s">
        <v>91</v>
      </c>
      <c r="B6" s="51">
        <v>1</v>
      </c>
      <c r="C6" s="108" t="s">
        <v>113</v>
      </c>
      <c r="D6" s="109">
        <v>72</v>
      </c>
      <c r="E6" s="102">
        <v>1.54</v>
      </c>
      <c r="F6" s="98">
        <f>D6*E6*B6</f>
        <v>110.88</v>
      </c>
      <c r="G6" s="55"/>
      <c r="H6" s="2"/>
      <c r="I6" s="2"/>
      <c r="J6" s="2"/>
      <c r="K6" s="57"/>
      <c r="L6" s="2"/>
      <c r="M6" s="2"/>
      <c r="N6" s="2"/>
      <c r="O6" s="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3.9" customHeight="1" x14ac:dyDescent="0.25">
      <c r="A7" s="92" t="s">
        <v>63</v>
      </c>
      <c r="B7" s="51">
        <v>1</v>
      </c>
      <c r="C7" s="96" t="s">
        <v>113</v>
      </c>
      <c r="D7" s="102">
        <v>330</v>
      </c>
      <c r="E7" s="110">
        <v>0.4</v>
      </c>
      <c r="F7" s="98">
        <f t="shared" ref="F7:F17" si="0">D7*E7*B7</f>
        <v>132</v>
      </c>
      <c r="G7" s="55"/>
      <c r="H7" s="2"/>
      <c r="I7" s="2"/>
      <c r="J7" s="2"/>
      <c r="K7" s="2"/>
      <c r="L7" s="2"/>
      <c r="M7" s="2"/>
      <c r="N7" s="2"/>
      <c r="O7" s="2"/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92" t="s">
        <v>92</v>
      </c>
      <c r="B8" s="51">
        <v>1</v>
      </c>
      <c r="C8" s="96" t="s">
        <v>113</v>
      </c>
      <c r="D8" s="102">
        <v>87</v>
      </c>
      <c r="E8" s="110">
        <v>0.44500000000000001</v>
      </c>
      <c r="F8" s="98">
        <f t="shared" si="0"/>
        <v>38.715000000000003</v>
      </c>
      <c r="G8" s="50"/>
      <c r="H8" s="2"/>
      <c r="I8" s="2"/>
      <c r="J8" s="2"/>
      <c r="K8" s="2"/>
      <c r="L8" s="2"/>
      <c r="M8" s="2"/>
      <c r="N8" s="2"/>
      <c r="O8" s="2"/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92" t="s">
        <v>93</v>
      </c>
      <c r="B9" s="51">
        <v>1</v>
      </c>
      <c r="C9" s="96" t="s">
        <v>113</v>
      </c>
      <c r="D9" s="102">
        <v>100</v>
      </c>
      <c r="E9" s="110">
        <v>0.41</v>
      </c>
      <c r="F9" s="98">
        <f t="shared" si="0"/>
        <v>41</v>
      </c>
      <c r="G9" s="54"/>
      <c r="H9" s="2"/>
      <c r="I9" s="2"/>
      <c r="J9" s="2"/>
      <c r="K9" s="2"/>
      <c r="L9" s="2"/>
      <c r="M9" s="2"/>
      <c r="N9" s="2"/>
      <c r="O9" s="2"/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92" t="s">
        <v>94</v>
      </c>
      <c r="B10" s="51">
        <v>1</v>
      </c>
      <c r="C10" s="96" t="s">
        <v>113</v>
      </c>
      <c r="D10" s="102">
        <v>0</v>
      </c>
      <c r="E10" s="110">
        <v>0.3</v>
      </c>
      <c r="F10" s="98">
        <f t="shared" si="0"/>
        <v>0</v>
      </c>
      <c r="G10" s="58"/>
      <c r="H10" s="2"/>
      <c r="I10" s="2"/>
      <c r="J10" s="2"/>
      <c r="K10" s="2"/>
      <c r="L10" s="2"/>
      <c r="M10" s="2"/>
      <c r="N10" s="2"/>
      <c r="O10" s="2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92" t="s">
        <v>95</v>
      </c>
      <c r="B11" s="51">
        <v>1</v>
      </c>
      <c r="C11" s="96" t="s">
        <v>113</v>
      </c>
      <c r="D11" s="102">
        <v>0</v>
      </c>
      <c r="E11" s="114">
        <v>1.28</v>
      </c>
      <c r="F11" s="98">
        <f t="shared" si="0"/>
        <v>0</v>
      </c>
      <c r="G11" s="120"/>
      <c r="H11" s="121"/>
      <c r="I11" s="2"/>
      <c r="J11" s="2"/>
      <c r="K11" s="2"/>
      <c r="L11" s="2"/>
      <c r="M11" s="2"/>
      <c r="N11" s="2"/>
      <c r="O11" s="2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92" t="s">
        <v>96</v>
      </c>
      <c r="B12" s="51">
        <v>1</v>
      </c>
      <c r="C12" s="96" t="s">
        <v>114</v>
      </c>
      <c r="D12" s="96">
        <v>0.46</v>
      </c>
      <c r="E12" s="102">
        <v>22.6</v>
      </c>
      <c r="F12" s="98">
        <f t="shared" si="0"/>
        <v>10.396000000000001</v>
      </c>
      <c r="G12" s="58"/>
      <c r="H12" s="2"/>
      <c r="I12" s="2"/>
      <c r="J12" s="2"/>
      <c r="K12" s="2"/>
      <c r="L12" s="2"/>
      <c r="M12" s="2"/>
      <c r="N12" s="2"/>
      <c r="O12" s="2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92" t="s">
        <v>25</v>
      </c>
      <c r="B13" s="51">
        <v>1</v>
      </c>
      <c r="C13" s="96" t="s">
        <v>64</v>
      </c>
      <c r="D13" s="96">
        <v>1</v>
      </c>
      <c r="E13" s="102">
        <v>125.63</v>
      </c>
      <c r="F13" s="98">
        <f t="shared" si="0"/>
        <v>125.63</v>
      </c>
      <c r="G13" s="54"/>
      <c r="H13" s="2"/>
      <c r="I13" s="2"/>
      <c r="J13" s="2"/>
      <c r="K13" s="2"/>
      <c r="L13" s="2"/>
      <c r="M13" s="2"/>
      <c r="N13" s="2"/>
      <c r="O13" s="2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92" t="s">
        <v>31</v>
      </c>
      <c r="B14" s="51">
        <v>1</v>
      </c>
      <c r="C14" s="96" t="s">
        <v>64</v>
      </c>
      <c r="D14" s="96">
        <v>1</v>
      </c>
      <c r="E14" s="102">
        <v>3.01</v>
      </c>
      <c r="F14" s="98">
        <f t="shared" si="0"/>
        <v>3.01</v>
      </c>
      <c r="G14" s="58"/>
      <c r="H14" s="2"/>
      <c r="I14" s="2"/>
      <c r="J14" s="2"/>
      <c r="K14" s="2"/>
      <c r="L14" s="2"/>
      <c r="M14" s="2"/>
      <c r="N14" s="2"/>
      <c r="O14" s="2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92" t="s">
        <v>33</v>
      </c>
      <c r="B15" s="51">
        <v>1</v>
      </c>
      <c r="C15" s="96" t="s">
        <v>64</v>
      </c>
      <c r="D15" s="96">
        <v>1</v>
      </c>
      <c r="E15" s="102">
        <v>24.1</v>
      </c>
      <c r="F15" s="98">
        <f t="shared" si="0"/>
        <v>24.1</v>
      </c>
      <c r="G15" s="58"/>
      <c r="H15" s="2"/>
      <c r="I15" s="2"/>
      <c r="J15" s="2"/>
      <c r="K15" s="2"/>
      <c r="L15" s="2"/>
      <c r="M15" s="2"/>
      <c r="N15" s="2"/>
      <c r="O15" s="2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92" t="s">
        <v>97</v>
      </c>
      <c r="B16" s="51">
        <v>1</v>
      </c>
      <c r="C16" s="96" t="s">
        <v>64</v>
      </c>
      <c r="D16" s="96">
        <v>1</v>
      </c>
      <c r="E16" s="102">
        <v>0</v>
      </c>
      <c r="F16" s="98">
        <f t="shared" si="0"/>
        <v>0</v>
      </c>
      <c r="G16" s="6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92" t="s">
        <v>97</v>
      </c>
      <c r="B17" s="51">
        <v>1</v>
      </c>
      <c r="C17" s="96" t="s">
        <v>64</v>
      </c>
      <c r="D17" s="96">
        <v>1</v>
      </c>
      <c r="E17" s="102">
        <v>0</v>
      </c>
      <c r="F17" s="98">
        <f t="shared" si="0"/>
        <v>0</v>
      </c>
      <c r="G17" s="6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92" t="s">
        <v>98</v>
      </c>
      <c r="B18" s="92"/>
      <c r="C18" s="96"/>
      <c r="D18" s="96"/>
      <c r="E18" s="102"/>
      <c r="F18" s="102"/>
      <c r="G18" s="60"/>
      <c r="H18" s="2"/>
      <c r="I18" s="2"/>
      <c r="J18" s="2"/>
      <c r="K18" s="2"/>
      <c r="L18" s="2"/>
      <c r="M18" s="61"/>
      <c r="N18" s="62"/>
      <c r="O18" s="63"/>
      <c r="P18" s="2"/>
      <c r="Q18" s="2"/>
      <c r="R18" s="2"/>
      <c r="S18" s="64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15" t="s">
        <v>99</v>
      </c>
      <c r="B19" s="51">
        <v>1</v>
      </c>
      <c r="C19" s="96" t="s">
        <v>64</v>
      </c>
      <c r="D19" s="65">
        <v>0</v>
      </c>
      <c r="E19" s="66">
        <v>8</v>
      </c>
      <c r="F19" s="98">
        <f>D19*E19*B19</f>
        <v>0</v>
      </c>
      <c r="G19" s="58"/>
      <c r="H19" s="2"/>
      <c r="I19" s="2"/>
      <c r="J19" s="2"/>
      <c r="K19" s="2"/>
      <c r="L19" s="2"/>
      <c r="M19" s="67"/>
      <c r="N19" s="68"/>
      <c r="O19" s="6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15" t="s">
        <v>100</v>
      </c>
      <c r="B20" s="51">
        <v>1</v>
      </c>
      <c r="C20" s="96" t="s">
        <v>64</v>
      </c>
      <c r="D20" s="69">
        <v>4</v>
      </c>
      <c r="E20" s="66">
        <v>8</v>
      </c>
      <c r="F20" s="98">
        <f>D20*E20*B20</f>
        <v>32</v>
      </c>
      <c r="G20" s="58"/>
      <c r="H20" s="2"/>
      <c r="I20" s="2"/>
      <c r="J20" s="2"/>
      <c r="K20" s="2"/>
      <c r="L20" s="2"/>
      <c r="M20" s="67"/>
      <c r="N20" s="68"/>
      <c r="O20" s="6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15" t="s">
        <v>101</v>
      </c>
      <c r="B21" s="51">
        <v>1</v>
      </c>
      <c r="C21" s="96" t="s">
        <v>113</v>
      </c>
      <c r="D21" s="69">
        <v>330</v>
      </c>
      <c r="E21" s="70">
        <v>0.08</v>
      </c>
      <c r="F21" s="98">
        <f>D21*E21*B21</f>
        <v>26.400000000000002</v>
      </c>
      <c r="G21" s="58"/>
      <c r="H21" s="2"/>
      <c r="I21" s="2"/>
      <c r="J21" s="2"/>
      <c r="K21" s="2"/>
      <c r="L21" s="2"/>
      <c r="M21" s="67"/>
      <c r="N21" s="68"/>
      <c r="O21" s="63"/>
      <c r="P21" s="7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15" t="s">
        <v>111</v>
      </c>
      <c r="B22" s="51">
        <v>1</v>
      </c>
      <c r="C22" s="96" t="s">
        <v>64</v>
      </c>
      <c r="D22" s="69">
        <v>0</v>
      </c>
      <c r="E22" s="66">
        <v>8</v>
      </c>
      <c r="F22" s="98">
        <f>D22*E22*B22</f>
        <v>0</v>
      </c>
      <c r="G22" s="58"/>
      <c r="H22" s="2"/>
      <c r="I22" s="2"/>
      <c r="J22" s="2"/>
      <c r="K22" s="2"/>
      <c r="L22" s="2"/>
      <c r="M22" s="67"/>
      <c r="N22" s="68"/>
      <c r="O22" s="63"/>
      <c r="P22" s="7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92" t="s">
        <v>65</v>
      </c>
      <c r="B23" s="92"/>
      <c r="C23" s="92"/>
      <c r="D23" s="92"/>
      <c r="E23" s="92"/>
      <c r="F23" s="92"/>
      <c r="G23" s="58"/>
      <c r="H23" s="2"/>
      <c r="I23" s="2"/>
      <c r="J23" s="2"/>
      <c r="K23" s="2"/>
      <c r="L23" s="2"/>
      <c r="M23" s="52"/>
      <c r="N23" s="72"/>
      <c r="O23" s="63"/>
      <c r="P23" s="7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92" t="s">
        <v>66</v>
      </c>
      <c r="B24" s="51">
        <v>1</v>
      </c>
      <c r="C24" s="96" t="s">
        <v>67</v>
      </c>
      <c r="D24" s="110">
        <v>3.9402669955223208</v>
      </c>
      <c r="E24" s="73">
        <v>4.5</v>
      </c>
      <c r="F24" s="98">
        <f t="shared" ref="F24:F35" si="1">D24*E24*B24</f>
        <v>17.731201479850444</v>
      </c>
      <c r="G24" s="74"/>
      <c r="H24" s="2"/>
      <c r="I24" s="2"/>
      <c r="J24" s="2"/>
      <c r="K24" s="2"/>
      <c r="L24" s="2"/>
      <c r="M24" s="67"/>
      <c r="N24" s="68"/>
      <c r="O24" s="6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92" t="s">
        <v>68</v>
      </c>
      <c r="B25" s="51">
        <v>1</v>
      </c>
      <c r="C25" s="96" t="s">
        <v>64</v>
      </c>
      <c r="D25" s="96">
        <v>1</v>
      </c>
      <c r="E25" s="102">
        <v>7.6460633731313425</v>
      </c>
      <c r="F25" s="98">
        <f t="shared" si="1"/>
        <v>7.6460633731313425</v>
      </c>
      <c r="G25" s="58"/>
      <c r="H25" s="2"/>
      <c r="I25" s="2"/>
      <c r="J25" s="2"/>
      <c r="K25" s="2"/>
      <c r="L25" s="2"/>
      <c r="M25" s="67"/>
      <c r="N25" s="6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92" t="s">
        <v>69</v>
      </c>
      <c r="B26" s="51">
        <v>1</v>
      </c>
      <c r="C26" s="96" t="s">
        <v>67</v>
      </c>
      <c r="D26" s="110">
        <v>2.0274973147153599</v>
      </c>
      <c r="E26" s="73">
        <v>4.5</v>
      </c>
      <c r="F26" s="98">
        <f t="shared" si="1"/>
        <v>9.1237379162191203</v>
      </c>
      <c r="G26" s="58"/>
      <c r="H26" s="2"/>
      <c r="I26" s="2"/>
      <c r="J26" s="2"/>
      <c r="K26" s="2"/>
      <c r="L26" s="2"/>
      <c r="M26" s="67"/>
      <c r="N26" s="6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92" t="s">
        <v>70</v>
      </c>
      <c r="B27" s="51">
        <v>1</v>
      </c>
      <c r="C27" s="96" t="s">
        <v>64</v>
      </c>
      <c r="D27" s="96">
        <v>1</v>
      </c>
      <c r="E27" s="102">
        <v>10.92</v>
      </c>
      <c r="F27" s="98">
        <f t="shared" si="1"/>
        <v>10.92</v>
      </c>
      <c r="G27" s="60"/>
      <c r="H27" s="2"/>
      <c r="I27" s="2"/>
      <c r="J27" s="2"/>
      <c r="K27" s="2"/>
      <c r="L27" s="2"/>
      <c r="M27" s="67"/>
      <c r="N27" s="6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92" t="s">
        <v>71</v>
      </c>
      <c r="B28" s="51">
        <v>1</v>
      </c>
      <c r="C28" s="96" t="s">
        <v>72</v>
      </c>
      <c r="D28" s="75">
        <v>30</v>
      </c>
      <c r="E28" s="102">
        <v>5.3150898496240604</v>
      </c>
      <c r="F28" s="98">
        <f t="shared" si="1"/>
        <v>159.45269548872182</v>
      </c>
      <c r="G28" s="60"/>
      <c r="H28" s="2"/>
      <c r="I28" s="2"/>
      <c r="J28" s="2"/>
      <c r="K28" s="2"/>
      <c r="L28" s="2"/>
      <c r="M28" s="67"/>
      <c r="N28" s="6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92" t="s">
        <v>73</v>
      </c>
      <c r="B29" s="95"/>
      <c r="C29" s="96" t="s">
        <v>72</v>
      </c>
      <c r="D29" s="111">
        <v>30</v>
      </c>
      <c r="E29" s="102">
        <v>0.24010416666666667</v>
      </c>
      <c r="F29" s="98">
        <f>D29*E29</f>
        <v>7.203125</v>
      </c>
      <c r="G29" s="58"/>
      <c r="H29" s="2"/>
      <c r="I29" s="2"/>
      <c r="J29" s="2"/>
      <c r="K29" s="2"/>
      <c r="L29" s="2"/>
      <c r="M29" s="67"/>
      <c r="N29" s="6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92" t="s">
        <v>74</v>
      </c>
      <c r="B30" s="51">
        <v>1</v>
      </c>
      <c r="C30" s="96" t="s">
        <v>64</v>
      </c>
      <c r="D30" s="76">
        <v>1</v>
      </c>
      <c r="E30" s="66">
        <v>0</v>
      </c>
      <c r="F30" s="98">
        <f t="shared" si="1"/>
        <v>0</v>
      </c>
      <c r="G30" s="58"/>
      <c r="H30" s="2"/>
      <c r="I30" s="2"/>
      <c r="J30" s="2"/>
      <c r="K30" s="2"/>
      <c r="L30" s="2"/>
      <c r="M30" s="67"/>
      <c r="N30" s="6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92" t="s">
        <v>28</v>
      </c>
      <c r="B31" s="51">
        <v>1</v>
      </c>
      <c r="C31" s="96" t="s">
        <v>64</v>
      </c>
      <c r="D31" s="76">
        <v>1</v>
      </c>
      <c r="E31" s="66">
        <v>0.7</v>
      </c>
      <c r="F31" s="98">
        <f t="shared" si="1"/>
        <v>0.7</v>
      </c>
      <c r="G31" s="58"/>
      <c r="H31" s="2"/>
      <c r="I31" s="2"/>
      <c r="J31" s="2"/>
      <c r="K31" s="2"/>
      <c r="L31" s="2"/>
      <c r="M31" s="67"/>
      <c r="N31" s="68"/>
      <c r="O31" s="77"/>
      <c r="P31" s="78"/>
      <c r="Q31" s="77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92" t="s">
        <v>75</v>
      </c>
      <c r="B32" s="51">
        <v>1</v>
      </c>
      <c r="C32" s="96" t="s">
        <v>76</v>
      </c>
      <c r="D32" s="110">
        <v>0.76366506258486044</v>
      </c>
      <c r="E32" s="79">
        <v>12.45</v>
      </c>
      <c r="F32" s="98">
        <f t="shared" si="1"/>
        <v>9.5076300291815112</v>
      </c>
      <c r="G32" s="58"/>
      <c r="H32" s="2"/>
      <c r="I32" s="2"/>
      <c r="J32" s="2"/>
      <c r="K32" s="2"/>
      <c r="L32" s="2"/>
      <c r="M32" s="67"/>
      <c r="N32" s="68"/>
      <c r="O32" s="80"/>
      <c r="P32" s="80"/>
      <c r="Q32" s="80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92" t="s">
        <v>77</v>
      </c>
      <c r="B33" s="51">
        <v>1</v>
      </c>
      <c r="C33" s="96" t="s">
        <v>64</v>
      </c>
      <c r="D33" s="76">
        <v>1</v>
      </c>
      <c r="E33" s="66">
        <v>8</v>
      </c>
      <c r="F33" s="98">
        <f t="shared" si="1"/>
        <v>8</v>
      </c>
      <c r="G33" s="58"/>
      <c r="H33" s="2"/>
      <c r="I33" s="2"/>
      <c r="J33" s="2"/>
      <c r="K33" s="2"/>
      <c r="L33" s="2"/>
      <c r="M33" s="67"/>
      <c r="N33" s="68"/>
      <c r="O33" s="81"/>
      <c r="P33" s="82"/>
      <c r="Q33" s="83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92" t="s">
        <v>78</v>
      </c>
      <c r="B34" s="51">
        <v>1</v>
      </c>
      <c r="C34" s="96" t="s">
        <v>76</v>
      </c>
      <c r="D34" s="110">
        <v>3.5</v>
      </c>
      <c r="E34" s="66">
        <v>12.45</v>
      </c>
      <c r="F34" s="98">
        <f t="shared" si="1"/>
        <v>43.574999999999996</v>
      </c>
      <c r="G34" s="60"/>
      <c r="H34" s="2"/>
      <c r="I34" s="2"/>
      <c r="J34" s="2"/>
      <c r="K34" s="2"/>
      <c r="L34" s="84"/>
      <c r="M34" s="67"/>
      <c r="N34" s="68"/>
      <c r="O34" s="81"/>
      <c r="P34" s="82"/>
      <c r="Q34" s="83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92" t="s">
        <v>79</v>
      </c>
      <c r="B35" s="51">
        <v>1</v>
      </c>
      <c r="C35" s="96" t="s">
        <v>64</v>
      </c>
      <c r="D35" s="76">
        <v>1</v>
      </c>
      <c r="E35" s="66">
        <v>10.29</v>
      </c>
      <c r="F35" s="98">
        <f t="shared" si="1"/>
        <v>10.29</v>
      </c>
      <c r="G35" s="58"/>
      <c r="H35" s="2"/>
      <c r="I35" s="2"/>
      <c r="J35" s="2"/>
      <c r="K35" s="2"/>
      <c r="L35" s="84"/>
      <c r="M35" s="67"/>
      <c r="N35" s="68"/>
      <c r="O35" s="81"/>
      <c r="P35" s="82"/>
      <c r="Q35" s="83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92" t="s">
        <v>102</v>
      </c>
      <c r="B36" s="51">
        <v>1</v>
      </c>
      <c r="C36" s="96" t="s">
        <v>80</v>
      </c>
      <c r="D36" s="73">
        <v>7</v>
      </c>
      <c r="E36" s="98">
        <v>828.28327869079908</v>
      </c>
      <c r="F36" s="98">
        <f>((D36/100)*0.5)*SUM(F6:F35)*B36</f>
        <v>28.989815865048655</v>
      </c>
      <c r="G36" s="58"/>
      <c r="H36" s="2"/>
      <c r="I36" s="2"/>
      <c r="J36" s="2"/>
      <c r="K36" s="53"/>
      <c r="L36" s="53"/>
      <c r="M36" s="67"/>
      <c r="N36" s="68"/>
      <c r="O36" s="62"/>
      <c r="P36" s="85"/>
      <c r="Q36" s="83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92" t="s">
        <v>81</v>
      </c>
      <c r="B37" s="51">
        <v>1</v>
      </c>
      <c r="C37" s="96" t="s">
        <v>64</v>
      </c>
      <c r="D37" s="73">
        <v>0</v>
      </c>
      <c r="E37" s="66">
        <v>0</v>
      </c>
      <c r="F37" s="98">
        <f>D37*E37*B37</f>
        <v>0</v>
      </c>
      <c r="G37" s="58"/>
      <c r="H37" s="2"/>
      <c r="I37" s="2"/>
      <c r="J37" s="2"/>
      <c r="K37" s="53"/>
      <c r="L37" s="53"/>
      <c r="M37" s="67"/>
      <c r="N37" s="6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92" t="s">
        <v>103</v>
      </c>
      <c r="B38" s="112"/>
      <c r="C38" s="96"/>
      <c r="D38" s="97" t="s">
        <v>115</v>
      </c>
      <c r="E38" s="97" t="s">
        <v>115</v>
      </c>
      <c r="F38" s="98"/>
      <c r="G38" s="58"/>
      <c r="H38" s="2"/>
      <c r="I38" s="2"/>
      <c r="J38" s="2"/>
      <c r="K38" s="53"/>
      <c r="L38" s="53"/>
      <c r="M38" s="67"/>
      <c r="N38" s="6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15" t="s">
        <v>104</v>
      </c>
      <c r="B39" s="51">
        <v>1</v>
      </c>
      <c r="C39" s="96" t="s">
        <v>112</v>
      </c>
      <c r="D39" s="102">
        <v>170</v>
      </c>
      <c r="E39" s="66">
        <v>0.4</v>
      </c>
      <c r="F39" s="98">
        <f>D39*E39*B39</f>
        <v>68</v>
      </c>
      <c r="G39" s="58"/>
      <c r="H39" s="2"/>
      <c r="I39" s="2"/>
      <c r="J39" s="2"/>
      <c r="K39" s="53"/>
      <c r="L39" s="53"/>
      <c r="M39" s="67"/>
      <c r="N39" s="6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15" t="s">
        <v>105</v>
      </c>
      <c r="B40" s="51">
        <v>1</v>
      </c>
      <c r="C40" s="96" t="s">
        <v>112</v>
      </c>
      <c r="D40" s="97">
        <v>170</v>
      </c>
      <c r="E40" s="66">
        <v>0.19</v>
      </c>
      <c r="F40" s="98">
        <f>D40*E40*B40</f>
        <v>32.299999999999997</v>
      </c>
      <c r="G40" s="58"/>
      <c r="H40" s="2"/>
      <c r="I40" s="2"/>
      <c r="J40" s="2"/>
      <c r="K40" s="2"/>
      <c r="L40" s="84"/>
      <c r="M40" s="67"/>
      <c r="N40" s="6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15" t="s">
        <v>106</v>
      </c>
      <c r="B41" s="51">
        <v>1</v>
      </c>
      <c r="C41" s="96" t="s">
        <v>112</v>
      </c>
      <c r="D41" s="97">
        <v>170</v>
      </c>
      <c r="E41" s="113">
        <v>1.35E-2</v>
      </c>
      <c r="F41" s="98">
        <f>D41*E41*B41</f>
        <v>2.2949999999999999</v>
      </c>
      <c r="G41" s="58"/>
      <c r="H41" s="2"/>
      <c r="I41" s="2"/>
      <c r="J41" s="2"/>
      <c r="K41" s="2"/>
      <c r="L41" s="84"/>
      <c r="M41" s="67"/>
      <c r="N41" s="6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92"/>
      <c r="B42" s="95"/>
      <c r="C42" s="96"/>
      <c r="D42" s="97" t="s">
        <v>115</v>
      </c>
      <c r="E42" s="102" t="s">
        <v>115</v>
      </c>
      <c r="F42" s="98"/>
      <c r="G42" s="58"/>
      <c r="H42" s="2"/>
      <c r="I42" s="2"/>
      <c r="J42" s="2"/>
      <c r="K42" s="2"/>
      <c r="L42" s="84"/>
      <c r="M42" s="67"/>
      <c r="N42" s="6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92" t="s">
        <v>82</v>
      </c>
      <c r="B43" s="92"/>
      <c r="C43" s="96" t="s">
        <v>64</v>
      </c>
      <c r="D43" s="96">
        <v>1</v>
      </c>
      <c r="E43" s="66">
        <v>0</v>
      </c>
      <c r="F43" s="102">
        <f>D43*E43</f>
        <v>0</v>
      </c>
      <c r="G43" s="58"/>
      <c r="H43" s="2"/>
      <c r="I43" s="2"/>
      <c r="J43" s="2"/>
      <c r="K43" s="2"/>
      <c r="L43" s="84"/>
      <c r="M43" s="61"/>
      <c r="N43" s="6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91" t="s">
        <v>83</v>
      </c>
      <c r="B44" s="92"/>
      <c r="C44" s="92"/>
      <c r="D44" s="92"/>
      <c r="E44" s="92"/>
      <c r="F44" s="93">
        <f>SUM(F6:F42)</f>
        <v>959.86526915215291</v>
      </c>
      <c r="G44" s="58"/>
      <c r="H44" s="2"/>
      <c r="I44" s="2"/>
      <c r="J44" s="2"/>
      <c r="K44" s="2"/>
      <c r="L44" s="84"/>
      <c r="M44" s="86"/>
      <c r="N44" s="6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91" t="s">
        <v>84</v>
      </c>
      <c r="B45" s="91"/>
      <c r="C45" s="91"/>
      <c r="D45" s="91"/>
      <c r="E45" s="91"/>
      <c r="F45" s="94">
        <f>F3-F43-F44</f>
        <v>230.13473084784709</v>
      </c>
      <c r="G45" s="58"/>
      <c r="H45" s="2"/>
      <c r="I45" s="2"/>
      <c r="J45" s="2"/>
      <c r="K45" s="2"/>
      <c r="L45" s="84"/>
      <c r="M45" s="87"/>
      <c r="N45" s="6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91" t="s">
        <v>85</v>
      </c>
      <c r="B46" s="92"/>
      <c r="C46" s="92"/>
      <c r="D46" s="92"/>
      <c r="E46" s="92"/>
      <c r="F46" s="92"/>
      <c r="G46" s="58"/>
      <c r="H46" s="2"/>
      <c r="I46" s="2"/>
      <c r="J46" s="2"/>
      <c r="K46" s="2"/>
      <c r="L46" s="84"/>
      <c r="M46" s="52"/>
      <c r="N46" s="6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92" t="s">
        <v>65</v>
      </c>
      <c r="B47" s="95"/>
      <c r="C47" s="96" t="s">
        <v>64</v>
      </c>
      <c r="D47" s="96">
        <v>1</v>
      </c>
      <c r="E47" s="97">
        <v>80.89</v>
      </c>
      <c r="F47" s="98">
        <f>D47*E47</f>
        <v>80.89</v>
      </c>
      <c r="G47" s="58"/>
      <c r="H47" s="2"/>
      <c r="I47" s="2"/>
      <c r="J47" s="2"/>
      <c r="K47" s="2"/>
      <c r="L47" s="84"/>
      <c r="M47" s="61"/>
      <c r="N47" s="6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92" t="s">
        <v>86</v>
      </c>
      <c r="B48" s="95"/>
      <c r="C48" s="96" t="s">
        <v>64</v>
      </c>
      <c r="D48" s="96">
        <v>1</v>
      </c>
      <c r="E48" s="97">
        <v>45.27</v>
      </c>
      <c r="F48" s="98">
        <f>D48*E48</f>
        <v>45.27</v>
      </c>
      <c r="G48" s="58"/>
      <c r="H48" s="2"/>
      <c r="I48" s="2"/>
      <c r="J48" s="2"/>
      <c r="K48" s="2"/>
      <c r="L48" s="84"/>
      <c r="M48" s="61"/>
      <c r="N48" s="6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92" t="s">
        <v>107</v>
      </c>
      <c r="B49" s="95"/>
      <c r="C49" s="96" t="s">
        <v>64</v>
      </c>
      <c r="D49" s="96">
        <v>1</v>
      </c>
      <c r="E49" s="97">
        <v>4.04</v>
      </c>
      <c r="F49" s="98">
        <f>D49*E49</f>
        <v>4.04</v>
      </c>
      <c r="G49" s="60"/>
      <c r="H49" s="2"/>
      <c r="I49" s="2"/>
      <c r="J49" s="2"/>
      <c r="K49" s="62"/>
      <c r="L49" s="62"/>
      <c r="M49" s="61"/>
      <c r="N49" s="6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91" t="s">
        <v>87</v>
      </c>
      <c r="B50" s="92"/>
      <c r="C50" s="92"/>
      <c r="D50" s="92"/>
      <c r="E50" s="92"/>
      <c r="F50" s="93">
        <f>SUM(F47:F49)</f>
        <v>130.19999999999999</v>
      </c>
      <c r="G50" s="58"/>
      <c r="H50" s="2"/>
      <c r="I50" s="2"/>
      <c r="J50" s="2"/>
      <c r="K50" s="62"/>
      <c r="L50" s="62"/>
      <c r="M50" s="86"/>
      <c r="N50" s="6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">
      <c r="A51" s="91" t="s">
        <v>88</v>
      </c>
      <c r="B51" s="91"/>
      <c r="C51" s="91"/>
      <c r="D51" s="91"/>
      <c r="E51" s="91"/>
      <c r="F51" s="94">
        <f>F44+F50</f>
        <v>1090.065269152153</v>
      </c>
      <c r="G51" s="58"/>
      <c r="H51" s="2"/>
      <c r="I51" s="2"/>
      <c r="J51" s="2"/>
      <c r="K51" s="62"/>
      <c r="L51" s="62"/>
      <c r="M51" s="87"/>
      <c r="N51" s="6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">
      <c r="A52" s="99" t="s">
        <v>89</v>
      </c>
      <c r="B52" s="99"/>
      <c r="C52" s="99"/>
      <c r="D52" s="99"/>
      <c r="E52" s="99"/>
      <c r="F52" s="100">
        <f>F3-F43-F51</f>
        <v>99.93473084784705</v>
      </c>
      <c r="G52" s="74"/>
      <c r="H52" s="2"/>
      <c r="I52" s="2"/>
      <c r="J52" s="2"/>
      <c r="K52" s="62"/>
      <c r="L52" s="62"/>
      <c r="M52" s="87"/>
      <c r="N52" s="6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101"/>
      <c r="B53" s="101"/>
      <c r="C53" s="101"/>
      <c r="D53" s="101"/>
      <c r="E53" s="101"/>
      <c r="F53" s="101"/>
      <c r="G53" s="59"/>
      <c r="H53" s="2"/>
      <c r="I53" s="2"/>
      <c r="J53" s="2"/>
      <c r="K53" s="62"/>
      <c r="L53" s="62"/>
      <c r="M53" s="62"/>
      <c r="N53" s="6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92" t="s">
        <v>108</v>
      </c>
      <c r="B54" s="92"/>
      <c r="C54" s="96"/>
      <c r="D54" s="96"/>
      <c r="E54" s="97"/>
      <c r="F54" s="102"/>
      <c r="G54" s="58"/>
      <c r="H54" s="2"/>
      <c r="I54" s="2"/>
      <c r="J54" s="2"/>
      <c r="K54" s="62"/>
      <c r="L54" s="62"/>
      <c r="M54" s="62"/>
      <c r="N54" s="6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92" t="s">
        <v>109</v>
      </c>
      <c r="B55" s="92"/>
      <c r="C55" s="96"/>
      <c r="D55" s="96"/>
      <c r="E55" s="97"/>
      <c r="F55" s="102"/>
      <c r="G55" s="58"/>
      <c r="H55" s="2"/>
      <c r="I55" s="2"/>
      <c r="J55" s="2"/>
      <c r="K55" s="62"/>
      <c r="L55" s="62"/>
      <c r="M55" s="62"/>
      <c r="N55" s="6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92" t="s">
        <v>110</v>
      </c>
      <c r="B56" s="91"/>
      <c r="C56" s="91"/>
      <c r="D56" s="91"/>
      <c r="E56" s="91"/>
      <c r="F56" s="94"/>
      <c r="G56" s="58"/>
      <c r="H56" s="2"/>
      <c r="I56" s="2"/>
      <c r="J56" s="2"/>
      <c r="K56" s="62"/>
      <c r="L56" s="62"/>
      <c r="M56" s="62"/>
      <c r="N56" s="6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92"/>
      <c r="B57" s="91"/>
      <c r="C57" s="91"/>
      <c r="D57" s="91"/>
      <c r="E57" s="91"/>
      <c r="F57" s="94"/>
      <c r="G57" s="55"/>
      <c r="H57" s="52"/>
      <c r="I57" s="52"/>
      <c r="J57" s="52"/>
      <c r="K57" s="62"/>
      <c r="L57" s="62"/>
      <c r="M57" s="62"/>
      <c r="N57" s="6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16"/>
      <c r="B58" s="117"/>
      <c r="C58" s="117"/>
      <c r="D58" s="117"/>
      <c r="E58" s="117"/>
      <c r="F58" s="118"/>
      <c r="G58" s="119"/>
      <c r="H58" s="2"/>
      <c r="I58" s="2"/>
      <c r="J58" s="2"/>
      <c r="K58" s="62"/>
      <c r="L58" s="62"/>
      <c r="M58" s="62"/>
      <c r="N58" s="6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84"/>
      <c r="B59" s="84"/>
      <c r="C59" s="84"/>
      <c r="D59" s="84"/>
      <c r="E59" s="84"/>
      <c r="F59" s="8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84"/>
      <c r="B60" s="84"/>
      <c r="C60" s="84"/>
      <c r="D60" s="84"/>
      <c r="E60" s="84"/>
      <c r="F60" s="8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52"/>
      <c r="B61" s="52"/>
      <c r="C61" s="8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52"/>
      <c r="B62" s="89"/>
      <c r="C62" s="8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52"/>
      <c r="B63" s="89"/>
      <c r="C63" s="8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52"/>
      <c r="B64" s="89"/>
      <c r="C64" s="8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2021-11-11T04:55:11Z</dcterms:created>
  <dcterms:modified xsi:type="dcterms:W3CDTF">2022-11-07T16:43:05Z</dcterms:modified>
</cp:coreProperties>
</file>