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97463E7C-BF22-4766-A90E-5FF2D76EC786}" xr6:coauthVersionLast="47" xr6:coauthVersionMax="47" xr10:uidLastSave="{00000000-0000-0000-0000-000000000000}"/>
  <bookViews>
    <workbookView xWindow="1140" yWindow="465" windowWidth="22905" windowHeight="15180" activeTab="1" xr2:uid="{590684F5-0567-4D25-9ABD-E81933E5B60D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38" i="1"/>
  <c r="F43" i="1"/>
  <c r="F41" i="1"/>
  <c r="F40" i="1"/>
  <c r="F39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48" i="1"/>
  <c r="F49" i="1"/>
  <c r="F3" i="1" l="1"/>
  <c r="F47" i="1" l="1"/>
  <c r="F50" i="1" s="1"/>
  <c r="F22" i="1"/>
  <c r="F21" i="1"/>
  <c r="F20" i="1"/>
  <c r="F19" i="1"/>
  <c r="F17" i="1"/>
  <c r="F16" i="1"/>
  <c r="F15" i="1"/>
  <c r="F14" i="1"/>
  <c r="F13" i="1"/>
  <c r="F12" i="1"/>
  <c r="F11" i="1"/>
  <c r="F10" i="1"/>
  <c r="F6" i="1"/>
  <c r="F7" i="1" l="1"/>
  <c r="F8" i="1"/>
  <c r="F9" i="1"/>
  <c r="F36" i="1" l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128D0572-9270-4FEE-AC2D-DD319AADE07A}">
      <text>
        <r>
          <rPr>
            <sz val="9"/>
            <color indexed="81"/>
            <rFont val="Tahoma"/>
            <family val="2"/>
          </rPr>
          <t xml:space="preserve">Seeding rate of 115 lbs per acre at $0.85/lb
</t>
        </r>
      </text>
    </comment>
    <comment ref="F13" authorId="0" shapeId="0" xr:uid="{D41F26E9-13DA-4362-B790-88E7E3780A8E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Prowl H2O at $6.49/pt
3 oz Valor EZ at $5.14/oz
12 oz Select Max at $0.80/oz
3.25 oz Zidua SC at $5.75/oz
2 pt Ultra Blazer at $8.88/pt
0.5 pt 2,4-DB at $2.70/pt</t>
        </r>
      </text>
    </comment>
    <comment ref="F14" authorId="0" shapeId="0" xr:uid="{90BEFA93-91CE-414F-8273-EB272A041E51}">
      <text>
        <r>
          <rPr>
            <b/>
            <sz val="9"/>
            <color indexed="81"/>
            <rFont val="Tahoma"/>
            <family val="2"/>
          </rPr>
          <t xml:space="preserve">Insecticide Details: </t>
        </r>
        <r>
          <rPr>
            <sz val="9"/>
            <color indexed="81"/>
            <rFont val="Tahoma"/>
            <family val="2"/>
          </rPr>
          <t xml:space="preserve">
9oz Admire Pro at $1.31/oz
</t>
        </r>
      </text>
    </comment>
    <comment ref="F16" authorId="0" shapeId="0" xr:uid="{26C6A95B-CF82-4040-9EB0-9507B6FFA0F6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2 pt Muscle ADV at $5.11/pt
1.5 pt Convoy at $15.20/pt
2 pt Muscle ADV at $5.11/pt
</t>
        </r>
      </text>
    </comment>
    <comment ref="F17" authorId="0" shapeId="0" xr:uid="{B1EB9D8E-BFFD-4452-B336-7B2BF2A0C152}">
      <text>
        <r>
          <rPr>
            <b/>
            <sz val="9"/>
            <color indexed="81"/>
            <rFont val="Tahoma"/>
            <family val="2"/>
          </rPr>
          <t>Other Chemical Details:</t>
        </r>
        <r>
          <rPr>
            <sz val="9"/>
            <color indexed="81"/>
            <rFont val="Tahoma"/>
            <family val="2"/>
          </rPr>
          <t xml:space="preserve">
14 oz Optimize (Innoculant) at $0.53/oz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<sst xmlns="http://schemas.openxmlformats.org/spreadsheetml/2006/main" count="170" uniqueCount="111">
  <si>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</si>
  <si>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</si>
  <si>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</si>
  <si>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</si>
  <si>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</si>
  <si>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</si>
  <si>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</si>
  <si>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</si>
  <si>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</si>
  <si>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</si>
  <si>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</si>
  <si>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</si>
  <si>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</si>
  <si>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</si>
  <si>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</si>
  <si>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</si>
  <si>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</si>
  <si>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</si>
  <si>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</si>
  <si>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</si>
  <si>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</si>
  <si>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</si>
  <si>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</si>
  <si>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</si>
  <si>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</si>
  <si>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</si>
  <si>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</si>
  <si>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</si>
  <si>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</si>
  <si>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</si>
  <si>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</si>
  <si>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</si>
  <si>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</si>
  <si>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</si>
  <si>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</si>
  <si>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</si>
  <si>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</si>
  <si>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</si>
  <si>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</si>
  <si>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</si>
  <si>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</si>
  <si>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</si>
  <si>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Peanut</t>
  </si>
  <si>
    <t>Estimated Cost Per Acre*</t>
  </si>
  <si>
    <t>Disk</t>
  </si>
  <si>
    <t>32 ft.</t>
  </si>
  <si>
    <t>Fall</t>
  </si>
  <si>
    <t>Subsoiler, 8 shank</t>
  </si>
  <si>
    <t>25 ft.</t>
  </si>
  <si>
    <t>Tillage</t>
  </si>
  <si>
    <t>Field Cultivator</t>
  </si>
  <si>
    <t>Fertilizer Spreader</t>
  </si>
  <si>
    <t>30 ft.</t>
  </si>
  <si>
    <t>Fertilizer</t>
  </si>
  <si>
    <t>65 lbs Phosphate and 85 lbs Potash</t>
  </si>
  <si>
    <t>Hipper</t>
  </si>
  <si>
    <t>12 row</t>
  </si>
  <si>
    <t>Do-All (Seedbed Finisher)</t>
  </si>
  <si>
    <t>Plant</t>
  </si>
  <si>
    <t>Plant with in-furrow Insecticide and  Innoculant</t>
    <phoneticPr fontId="0" type="noConversion"/>
  </si>
  <si>
    <t>9 oz Admire Pro, 14 oz Optimize</t>
    <phoneticPr fontId="0" type="noConversion"/>
  </si>
  <si>
    <t>Self-propelled sprayer</t>
  </si>
  <si>
    <t>90 ft.</t>
  </si>
  <si>
    <t>Herbicide, Pre-emerge</t>
  </si>
  <si>
    <r>
      <t>3 oz Valor EZ, 2 pt Prowl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0</t>
    </r>
  </si>
  <si>
    <t>Self-propelled sprayer</t>
    <phoneticPr fontId="0" type="noConversion"/>
  </si>
  <si>
    <t>Herbicide</t>
    <phoneticPr fontId="0" type="noConversion"/>
  </si>
  <si>
    <t>3.25 Zidua SC, 2 pt Ultra Blazer,                    0.5 pt 2,4-DB</t>
  </si>
  <si>
    <t>12 oz Select for grasses</t>
  </si>
  <si>
    <t>Fungicide</t>
  </si>
  <si>
    <t>2 pt Muscle ADV</t>
  </si>
  <si>
    <t>1.5 pt Convoy</t>
  </si>
  <si>
    <t>Digger/Inverter, 3.0 mph</t>
  </si>
  <si>
    <t>6 row</t>
  </si>
  <si>
    <t>Harvest</t>
  </si>
  <si>
    <t>Vine Conditioner, 3.0 mph</t>
  </si>
  <si>
    <t>Combine, 2.0 mph</t>
  </si>
  <si>
    <t>Peanut Dump Cart (Wagon)</t>
  </si>
  <si>
    <t>12,000 lb</t>
  </si>
  <si>
    <t>*Costs per acre include costs associated with the field trip and inputs.</t>
  </si>
  <si>
    <t>**See field activities tab for a breakdown of equipment usage.</t>
  </si>
  <si>
    <t>Seed, per acre</t>
  </si>
  <si>
    <t>Table 21. 2022 Peanut Enterprise Budget, Center Pivot Irrigation</t>
  </si>
  <si>
    <t>Phosphate (0-46-0)</t>
  </si>
  <si>
    <t>Potash (0-0-60)</t>
  </si>
  <si>
    <t>Ammonium Sulfate (21-0-0-24)</t>
  </si>
  <si>
    <t>Other Nutrients, Including Poultry Litter</t>
  </si>
  <si>
    <t>Nematicide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</si>
  <si>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</si>
  <si>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</si>
  <si>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</si>
  <si>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</si>
  <si>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</si>
  <si>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</si>
  <si>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Other Inputs</t>
  </si>
  <si>
    <t>Other Expenses</t>
  </si>
  <si>
    <t>Interest, Annual Rate Applied for 6 Months</t>
  </si>
  <si>
    <t>Hauling</t>
  </si>
  <si>
    <t>Cleaning - Applied to Percent Cleaned</t>
  </si>
  <si>
    <t>Drying - Applied to Percent Dried</t>
  </si>
  <si>
    <t>Check Off, Boards - State</t>
  </si>
  <si>
    <t>NPB Check Off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</si>
  <si>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</si>
  <si>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</si>
  <si>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</si>
  <si>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</si>
  <si>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Table A-21. Peanut Field Activities, Pivot Irrigated</t>
  </si>
  <si>
    <t>Lbs/ac</t>
  </si>
  <si>
    <t>Tons</t>
  </si>
  <si>
    <t>Dollars</t>
  </si>
  <si>
    <t>Boron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</si>
</sst>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0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2" fontId="8" fillId="4" borderId="0" xfId="0" applyNumberFormat="1" applyFont="1" applyFill="1" applyAlignment="1" applyProtection="1">
      <alignment horizontal="right" vertical="center"/>
      <protection locked="0"/>
    </xf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7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3" borderId="11" xfId="0" applyFont="1" applyFill="1" applyBorder="1"/>
    <xf numFmtId="0" fontId="18" fillId="3" borderId="12" xfId="0" applyFont="1" applyFill="1" applyBorder="1"/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167" fontId="18" fillId="3" borderId="13" xfId="0" applyNumberFormat="1" applyFont="1" applyFill="1" applyBorder="1" applyAlignment="1">
      <alignment horizontal="center"/>
    </xf>
    <xf numFmtId="0" fontId="18" fillId="3" borderId="14" xfId="0" applyFont="1" applyFill="1" applyBorder="1"/>
    <xf numFmtId="0" fontId="18" fillId="3" borderId="15" xfId="0" applyFont="1" applyFill="1" applyBorder="1"/>
    <xf numFmtId="0" fontId="18" fillId="3" borderId="14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167" fontId="18" fillId="3" borderId="16" xfId="0" applyNumberFormat="1" applyFont="1" applyFill="1" applyBorder="1" applyAlignment="1">
      <alignment horizontal="center"/>
    </xf>
    <xf numFmtId="0" fontId="18" fillId="3" borderId="17" xfId="0" applyFont="1" applyFill="1" applyBorder="1"/>
    <xf numFmtId="0" fontId="18" fillId="3" borderId="0" xfId="0" applyFont="1" applyFill="1"/>
    <xf numFmtId="0" fontId="18" fillId="3" borderId="18" xfId="0" applyFont="1" applyFill="1" applyBorder="1"/>
    <xf numFmtId="0" fontId="18" fillId="3" borderId="14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 vertical="center" wrapText="1"/>
    </xf>
    <xf numFmtId="167" fontId="17" fillId="3" borderId="16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17" fillId="3" borderId="14" xfId="0" applyFont="1" applyFill="1" applyBorder="1"/>
    <xf numFmtId="0" fontId="17" fillId="3" borderId="15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wrapText="1"/>
    </xf>
    <xf numFmtId="167" fontId="17" fillId="3" borderId="16" xfId="0" applyNumberFormat="1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/>
    </xf>
    <xf numFmtId="167" fontId="17" fillId="3" borderId="16" xfId="0" applyNumberFormat="1" applyFont="1" applyFill="1" applyBorder="1" applyAlignment="1">
      <alignment horizontal="center"/>
    </xf>
    <xf numFmtId="0" fontId="18" fillId="3" borderId="19" xfId="0" applyFont="1" applyFill="1" applyBorder="1"/>
    <xf numFmtId="0" fontId="18" fillId="3" borderId="20" xfId="0" applyFont="1" applyFill="1" applyBorder="1"/>
    <xf numFmtId="0" fontId="18" fillId="3" borderId="19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167" fontId="18" fillId="3" borderId="21" xfId="0" applyNumberFormat="1" applyFont="1" applyFill="1" applyBorder="1" applyAlignment="1">
      <alignment horizontal="center"/>
    </xf>
    <xf numFmtId="0" fontId="18" fillId="3" borderId="22" xfId="0" applyFont="1" applyFill="1" applyBorder="1"/>
    <xf numFmtId="0" fontId="18" fillId="3" borderId="23" xfId="0" applyFont="1" applyFill="1" applyBorder="1"/>
    <xf numFmtId="0" fontId="18" fillId="3" borderId="10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167" fontId="18" fillId="3" borderId="8" xfId="0" applyNumberFormat="1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167" fontId="18" fillId="3" borderId="25" xfId="0" applyNumberFormat="1" applyFont="1" applyFill="1" applyBorder="1" applyAlignment="1">
      <alignment horizontal="center"/>
    </xf>
    <xf numFmtId="0" fontId="18" fillId="3" borderId="26" xfId="0" applyFont="1" applyFill="1" applyBorder="1"/>
    <xf numFmtId="0" fontId="18" fillId="3" borderId="27" xfId="0" applyFont="1" applyFill="1" applyBorder="1"/>
    <xf numFmtId="0" fontId="18" fillId="3" borderId="28" xfId="0" applyFont="1" applyFill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167" fontId="18" fillId="0" borderId="29" xfId="0" applyNumberFormat="1" applyFont="1" applyBorder="1" applyAlignment="1">
      <alignment horizontal="center" wrapText="1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17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10" fillId="2" borderId="30" xfId="0" applyNumberFormat="1" applyFont="1" applyFill="1" applyBorder="1" applyAlignment="1">
      <alignment horizontal="right"/>
    </xf>
    <xf numFmtId="4" fontId="11" fillId="3" borderId="31" xfId="0" applyNumberFormat="1" applyFont="1" applyFill="1" applyBorder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8_Peanut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AB70-3713-419C-B369-EA20B1666FA2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5703125" bestFit="1" customWidth="1"/>
    <col min="3" max="3" width="26.42578125" customWidth="1"/>
    <col min="4" max="4" width="28.42578125" bestFit="1" customWidth="1"/>
    <col min="5" max="5" width="20.7109375" bestFit="1" customWidth="1"/>
  </cols>
  <sheetData>
    <row r="1" spans="1:26" ht="15.75" customHeight="1" thickBot="1" x14ac:dyDescent="0.3">
      <c r="A1" s="127"/>
      <c r="B1" s="127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28" t="s">
        <v>106</v>
      </c>
      <c r="B2" s="129"/>
      <c r="C2" s="129"/>
      <c r="D2" s="129"/>
      <c r="E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9" t="s">
        <v>39</v>
      </c>
      <c r="B3" s="50" t="s">
        <v>40</v>
      </c>
      <c r="C3" s="51" t="s">
        <v>41</v>
      </c>
      <c r="D3" s="52" t="s">
        <v>42</v>
      </c>
      <c r="E3" s="52" t="s">
        <v>43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3" t="s">
        <v>44</v>
      </c>
      <c r="B4" s="54" t="s">
        <v>45</v>
      </c>
      <c r="C4" s="55" t="s">
        <v>46</v>
      </c>
      <c r="D4" s="56"/>
      <c r="E4" s="57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8" t="s">
        <v>47</v>
      </c>
      <c r="B5" s="59" t="s">
        <v>48</v>
      </c>
      <c r="C5" s="60" t="s">
        <v>49</v>
      </c>
      <c r="D5" s="61"/>
      <c r="E5" s="62">
        <v>7.4268803328940027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3" t="s">
        <v>50</v>
      </c>
      <c r="B6" s="64" t="s">
        <v>45</v>
      </c>
      <c r="C6" s="60" t="s">
        <v>49</v>
      </c>
      <c r="D6" s="61"/>
      <c r="E6" s="62">
        <v>3.6803569988115474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8" t="s">
        <v>51</v>
      </c>
      <c r="B7" s="65" t="s">
        <v>52</v>
      </c>
      <c r="C7" s="60" t="s">
        <v>53</v>
      </c>
      <c r="D7" s="61" t="s">
        <v>54</v>
      </c>
      <c r="E7" s="62">
        <v>70.560071771702098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8" t="s">
        <v>55</v>
      </c>
      <c r="B8" s="59" t="s">
        <v>56</v>
      </c>
      <c r="C8" s="60" t="s">
        <v>49</v>
      </c>
      <c r="D8" s="61"/>
      <c r="E8" s="62">
        <v>6.2792234238338898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63" t="s">
        <v>57</v>
      </c>
      <c r="B9" s="64" t="s">
        <v>56</v>
      </c>
      <c r="C9" s="60" t="s">
        <v>49</v>
      </c>
      <c r="D9" s="61"/>
      <c r="E9" s="62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 x14ac:dyDescent="0.2">
      <c r="A10" s="58" t="s">
        <v>58</v>
      </c>
      <c r="B10" s="59" t="s">
        <v>56</v>
      </c>
      <c r="C10" s="66" t="s">
        <v>59</v>
      </c>
      <c r="D10" s="67" t="s">
        <v>60</v>
      </c>
      <c r="E10" s="68">
        <v>123.63990182380597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x14ac:dyDescent="0.25">
      <c r="A11" s="58" t="s">
        <v>61</v>
      </c>
      <c r="B11" s="59" t="s">
        <v>62</v>
      </c>
      <c r="C11" s="60" t="s">
        <v>63</v>
      </c>
      <c r="D11" s="61" t="s">
        <v>64</v>
      </c>
      <c r="E11" s="62">
        <v>32.796883644599504</v>
      </c>
      <c r="F11" s="3"/>
      <c r="G11" s="3"/>
      <c r="H11" s="3"/>
      <c r="I11" s="6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.5" x14ac:dyDescent="0.2">
      <c r="A12" s="70" t="s">
        <v>65</v>
      </c>
      <c r="B12" s="71" t="s">
        <v>62</v>
      </c>
      <c r="C12" s="72" t="s">
        <v>66</v>
      </c>
      <c r="D12" s="73" t="s">
        <v>67</v>
      </c>
      <c r="E12" s="74">
        <v>42.194383644599512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0" t="s">
        <v>65</v>
      </c>
      <c r="B13" s="71" t="s">
        <v>62</v>
      </c>
      <c r="C13" s="72" t="s">
        <v>66</v>
      </c>
      <c r="D13" s="75" t="s">
        <v>68</v>
      </c>
      <c r="E13" s="76">
        <v>13.99688364459951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8" t="s">
        <v>61</v>
      </c>
      <c r="B14" s="59" t="s">
        <v>62</v>
      </c>
      <c r="C14" s="60" t="s">
        <v>69</v>
      </c>
      <c r="D14" s="61" t="s">
        <v>70</v>
      </c>
      <c r="E14" s="62">
        <v>14.616883644599508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8" t="s">
        <v>61</v>
      </c>
      <c r="B15" s="59" t="s">
        <v>62</v>
      </c>
      <c r="C15" s="60" t="s">
        <v>69</v>
      </c>
      <c r="D15" s="61" t="s">
        <v>71</v>
      </c>
      <c r="E15" s="62">
        <v>27.196883644599506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 x14ac:dyDescent="0.25">
      <c r="A16" s="77" t="s">
        <v>61</v>
      </c>
      <c r="B16" s="78" t="s">
        <v>62</v>
      </c>
      <c r="C16" s="79" t="s">
        <v>69</v>
      </c>
      <c r="D16" s="80" t="s">
        <v>70</v>
      </c>
      <c r="E16" s="81">
        <v>14.616883644599508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2" t="s">
        <v>72</v>
      </c>
      <c r="B17" s="83" t="s">
        <v>73</v>
      </c>
      <c r="C17" s="84" t="s">
        <v>74</v>
      </c>
      <c r="D17" s="85"/>
      <c r="E17" s="86">
        <v>18.386989270736908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3" t="s">
        <v>75</v>
      </c>
      <c r="B18" s="64" t="s">
        <v>73</v>
      </c>
      <c r="C18" s="87" t="s">
        <v>74</v>
      </c>
      <c r="D18" s="88"/>
      <c r="E18" s="89">
        <v>13.404552378631916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3" t="s">
        <v>76</v>
      </c>
      <c r="B19" s="64" t="s">
        <v>73</v>
      </c>
      <c r="C19" s="87" t="s">
        <v>74</v>
      </c>
      <c r="D19" s="88"/>
      <c r="E19" s="89">
        <v>58.653787703902253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90" t="s">
        <v>77</v>
      </c>
      <c r="B20" s="91" t="s">
        <v>78</v>
      </c>
      <c r="C20" s="92" t="s">
        <v>74</v>
      </c>
      <c r="D20" s="93"/>
      <c r="E20" s="94">
        <v>29.119910167331351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4" t="s">
        <v>79</v>
      </c>
      <c r="B21" s="95"/>
      <c r="C21" s="96"/>
      <c r="D21" s="9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95"/>
      <c r="B22" s="95"/>
      <c r="C22" s="96"/>
      <c r="D22" s="9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F512-22B5-4FEA-BD26-09C0550C7A6B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18" t="s">
        <v>82</v>
      </c>
      <c r="B1" s="118"/>
      <c r="C1" s="118"/>
      <c r="D1" s="118"/>
      <c r="E1" s="118"/>
      <c r="F1" s="119"/>
      <c r="G1" s="1"/>
      <c r="H1" s="24"/>
      <c r="I1" s="24"/>
      <c r="J1" s="24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99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5"/>
      <c r="H2" s="24" t="s">
        <v>80</v>
      </c>
      <c r="I2" s="24"/>
      <c r="J2" s="24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17" t="s">
        <v>6</v>
      </c>
      <c r="B3" s="6">
        <v>1</v>
      </c>
      <c r="C3" s="104" t="s">
        <v>108</v>
      </c>
      <c r="D3" s="7">
        <v>2.25</v>
      </c>
      <c r="E3" s="7">
        <v>490</v>
      </c>
      <c r="F3" s="106">
        <f>D3*E3*B3</f>
        <v>1102.5</v>
      </c>
      <c r="G3" s="8"/>
      <c r="H3" s="24"/>
      <c r="I3" s="24"/>
      <c r="J3" s="24"/>
      <c r="K3" s="7"/>
      <c r="L3" s="10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100"/>
      <c r="B4" s="103"/>
      <c r="C4" s="104"/>
      <c r="D4" s="105"/>
      <c r="E4" s="110"/>
      <c r="F4" s="106"/>
      <c r="G4" s="11"/>
      <c r="H4" s="24"/>
      <c r="I4" s="24"/>
      <c r="J4" s="24"/>
      <c r="K4" s="7"/>
      <c r="L4" s="10"/>
      <c r="M4" s="3"/>
      <c r="N4" s="3"/>
      <c r="O4" s="3"/>
      <c r="P4" s="12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99" t="s">
        <v>7</v>
      </c>
      <c r="B5" s="100"/>
      <c r="C5" s="115" t="s">
        <v>2</v>
      </c>
      <c r="D5" s="115" t="s">
        <v>8</v>
      </c>
      <c r="E5" s="116" t="s">
        <v>9</v>
      </c>
      <c r="F5" s="115" t="s">
        <v>10</v>
      </c>
      <c r="G5" s="11"/>
      <c r="H5" s="24"/>
      <c r="I5" s="24"/>
      <c r="J5" s="24"/>
      <c r="K5" s="7"/>
      <c r="L5" s="10"/>
      <c r="M5" s="3"/>
      <c r="N5" s="3"/>
      <c r="O5" s="3"/>
      <c r="P5" s="12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100" t="s">
        <v>81</v>
      </c>
      <c r="B6" s="6">
        <v>1</v>
      </c>
      <c r="C6" s="104" t="s">
        <v>107</v>
      </c>
      <c r="D6" s="114">
        <v>115</v>
      </c>
      <c r="E6" s="110">
        <v>0.85</v>
      </c>
      <c r="F6" s="106">
        <f>D6*E6*B6</f>
        <v>97.75</v>
      </c>
      <c r="G6" s="11"/>
      <c r="H6" s="24"/>
      <c r="I6" s="24"/>
      <c r="J6" s="24"/>
      <c r="K6" s="3"/>
      <c r="L6" s="3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100" t="s">
        <v>11</v>
      </c>
      <c r="B7" s="6">
        <v>1</v>
      </c>
      <c r="C7" s="104" t="s">
        <v>107</v>
      </c>
      <c r="D7" s="110">
        <v>0</v>
      </c>
      <c r="E7" s="13">
        <v>0.495</v>
      </c>
      <c r="F7" s="106">
        <f t="shared" ref="F7:F17" si="0">D7*E7*B7</f>
        <v>0</v>
      </c>
      <c r="G7" s="11"/>
      <c r="H7" s="24"/>
      <c r="I7" s="24"/>
      <c r="J7" s="24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100" t="s">
        <v>83</v>
      </c>
      <c r="B8" s="6">
        <v>1</v>
      </c>
      <c r="C8" s="104" t="s">
        <v>107</v>
      </c>
      <c r="D8" s="110">
        <v>65</v>
      </c>
      <c r="E8" s="13">
        <v>0.46500000000000002</v>
      </c>
      <c r="F8" s="106">
        <f t="shared" si="0"/>
        <v>30.225000000000001</v>
      </c>
      <c r="G8" s="5"/>
      <c r="H8" s="24"/>
      <c r="I8" s="24"/>
      <c r="J8" s="24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100" t="s">
        <v>84</v>
      </c>
      <c r="B9" s="6">
        <v>1</v>
      </c>
      <c r="C9" s="104" t="s">
        <v>107</v>
      </c>
      <c r="D9" s="110">
        <v>85</v>
      </c>
      <c r="E9" s="13">
        <v>0.44500000000000001</v>
      </c>
      <c r="F9" s="106">
        <f t="shared" si="0"/>
        <v>37.825000000000003</v>
      </c>
      <c r="G9" s="8"/>
      <c r="H9" s="24"/>
      <c r="I9" s="24"/>
      <c r="J9" s="24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100" t="s">
        <v>85</v>
      </c>
      <c r="B10" s="6">
        <v>1</v>
      </c>
      <c r="C10" s="104" t="s">
        <v>107</v>
      </c>
      <c r="D10" s="110">
        <v>0</v>
      </c>
      <c r="E10" s="13">
        <v>0.36749999999999999</v>
      </c>
      <c r="F10" s="106">
        <f t="shared" si="0"/>
        <v>0</v>
      </c>
      <c r="G10" s="14"/>
      <c r="H10" s="24"/>
      <c r="I10" s="24"/>
      <c r="J10" s="24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100" t="s">
        <v>110</v>
      </c>
      <c r="B11" s="6">
        <v>1</v>
      </c>
      <c r="C11" s="104" t="s">
        <v>107</v>
      </c>
      <c r="D11" s="110">
        <v>0</v>
      </c>
      <c r="E11" s="13">
        <v>1.28</v>
      </c>
      <c r="F11" s="106">
        <f t="shared" si="0"/>
        <v>0</v>
      </c>
      <c r="G11" s="125"/>
      <c r="H11" s="126"/>
      <c r="I11" s="24"/>
      <c r="J11" s="24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100" t="s">
        <v>86</v>
      </c>
      <c r="B12" s="6">
        <v>1</v>
      </c>
      <c r="C12" s="104" t="s">
        <v>12</v>
      </c>
      <c r="D12" s="104">
        <v>1</v>
      </c>
      <c r="E12" s="110">
        <v>0</v>
      </c>
      <c r="F12" s="106">
        <f t="shared" si="0"/>
        <v>0</v>
      </c>
      <c r="G12" s="14"/>
      <c r="H12" s="24"/>
      <c r="I12" s="24"/>
      <c r="J12" s="24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100" t="s">
        <v>13</v>
      </c>
      <c r="B13" s="6">
        <v>1</v>
      </c>
      <c r="C13" s="104" t="s">
        <v>12</v>
      </c>
      <c r="D13" s="104">
        <v>1</v>
      </c>
      <c r="E13" s="110">
        <v>75.797499999999999</v>
      </c>
      <c r="F13" s="106">
        <f t="shared" si="0"/>
        <v>75.797499999999999</v>
      </c>
      <c r="G13" s="8"/>
      <c r="H13" s="24"/>
      <c r="I13" s="24"/>
      <c r="J13" s="24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100" t="s">
        <v>14</v>
      </c>
      <c r="B14" s="6">
        <v>1</v>
      </c>
      <c r="C14" s="104" t="s">
        <v>12</v>
      </c>
      <c r="D14" s="104">
        <v>1</v>
      </c>
      <c r="E14" s="110">
        <v>11.790000000000001</v>
      </c>
      <c r="F14" s="106">
        <f t="shared" si="0"/>
        <v>11.790000000000001</v>
      </c>
      <c r="G14" s="14"/>
      <c r="H14" s="24"/>
      <c r="I14" s="24"/>
      <c r="J14" s="24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100" t="s">
        <v>87</v>
      </c>
      <c r="B15" s="6">
        <v>1</v>
      </c>
      <c r="C15" s="104" t="s">
        <v>12</v>
      </c>
      <c r="D15" s="104">
        <v>1</v>
      </c>
      <c r="E15" s="110">
        <v>0</v>
      </c>
      <c r="F15" s="106">
        <f t="shared" si="0"/>
        <v>0</v>
      </c>
      <c r="G15" s="14"/>
      <c r="H15" s="24"/>
      <c r="I15" s="24"/>
      <c r="J15" s="24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100" t="s">
        <v>69</v>
      </c>
      <c r="B16" s="6">
        <v>1</v>
      </c>
      <c r="C16" s="104" t="s">
        <v>12</v>
      </c>
      <c r="D16" s="104">
        <v>1</v>
      </c>
      <c r="E16" s="110">
        <v>43.239999999999995</v>
      </c>
      <c r="F16" s="106">
        <f t="shared" si="0"/>
        <v>43.239999999999995</v>
      </c>
      <c r="G16" s="16"/>
      <c r="H16" s="24"/>
      <c r="I16" s="24"/>
      <c r="J16" s="2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100" t="s">
        <v>88</v>
      </c>
      <c r="B17" s="6">
        <v>1</v>
      </c>
      <c r="C17" s="104" t="s">
        <v>12</v>
      </c>
      <c r="D17" s="104">
        <v>1</v>
      </c>
      <c r="E17" s="110">
        <v>7.42</v>
      </c>
      <c r="F17" s="106">
        <f t="shared" si="0"/>
        <v>7.42</v>
      </c>
      <c r="G17" s="16"/>
      <c r="H17" s="24"/>
      <c r="I17" s="24"/>
      <c r="J17" s="2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100" t="s">
        <v>89</v>
      </c>
      <c r="B18" s="100"/>
      <c r="C18" s="104"/>
      <c r="D18" s="104"/>
      <c r="E18" s="110"/>
      <c r="F18" s="110"/>
      <c r="G18" s="16"/>
      <c r="H18" s="24"/>
      <c r="I18" s="24"/>
      <c r="J18" s="24"/>
      <c r="K18" s="3"/>
      <c r="L18" s="3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20" t="s">
        <v>90</v>
      </c>
      <c r="B19" s="6">
        <v>1</v>
      </c>
      <c r="C19" s="104" t="s">
        <v>12</v>
      </c>
      <c r="D19" s="21">
        <v>0</v>
      </c>
      <c r="E19" s="22">
        <v>7.5</v>
      </c>
      <c r="F19" s="106">
        <f>D19*E19*B19</f>
        <v>0</v>
      </c>
      <c r="G19" s="14"/>
      <c r="H19" s="24"/>
      <c r="I19" s="24"/>
      <c r="J19" s="24"/>
      <c r="K19" s="3"/>
      <c r="L19" s="3"/>
      <c r="M19" s="23"/>
      <c r="N19" s="24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20" t="s">
        <v>91</v>
      </c>
      <c r="B20" s="6">
        <v>1</v>
      </c>
      <c r="C20" s="104" t="s">
        <v>12</v>
      </c>
      <c r="D20" s="25">
        <v>0</v>
      </c>
      <c r="E20" s="22">
        <v>8</v>
      </c>
      <c r="F20" s="106">
        <f>D20*E20*B20</f>
        <v>0</v>
      </c>
      <c r="G20" s="14"/>
      <c r="H20" s="24"/>
      <c r="I20" s="24"/>
      <c r="J20" s="24"/>
      <c r="K20" s="3"/>
      <c r="L20" s="3"/>
      <c r="M20" s="23"/>
      <c r="N20" s="24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20" t="s">
        <v>92</v>
      </c>
      <c r="B21" s="6">
        <v>1</v>
      </c>
      <c r="C21" s="104" t="s">
        <v>107</v>
      </c>
      <c r="D21" s="25">
        <v>0</v>
      </c>
      <c r="E21" s="26">
        <v>0.08</v>
      </c>
      <c r="F21" s="106">
        <f>D21*E21*B21</f>
        <v>0</v>
      </c>
      <c r="G21" s="14"/>
      <c r="H21" s="24"/>
      <c r="I21" s="24"/>
      <c r="J21" s="24"/>
      <c r="K21" s="3"/>
      <c r="L21" s="3"/>
      <c r="M21" s="23"/>
      <c r="N21" s="24"/>
      <c r="O21" s="19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20" t="s">
        <v>93</v>
      </c>
      <c r="B22" s="6">
        <v>1</v>
      </c>
      <c r="C22" s="104" t="s">
        <v>12</v>
      </c>
      <c r="D22" s="25">
        <v>0</v>
      </c>
      <c r="E22" s="22">
        <v>7.5</v>
      </c>
      <c r="F22" s="106">
        <f>D22*E22*B22</f>
        <v>0</v>
      </c>
      <c r="G22" s="14"/>
      <c r="H22" s="24"/>
      <c r="I22" s="24"/>
      <c r="J22" s="24"/>
      <c r="K22" s="3"/>
      <c r="L22" s="3"/>
      <c r="M22" s="23"/>
      <c r="N22" s="24"/>
      <c r="O22" s="19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100" t="s">
        <v>15</v>
      </c>
      <c r="B23" s="100"/>
      <c r="C23" s="100"/>
      <c r="D23" s="100"/>
      <c r="E23" s="100"/>
      <c r="F23" s="100"/>
      <c r="G23" s="14"/>
      <c r="H23" s="24"/>
      <c r="I23" s="24"/>
      <c r="J23" s="24"/>
      <c r="K23" s="3"/>
      <c r="L23" s="3"/>
      <c r="M23" s="98"/>
      <c r="N23" s="28"/>
      <c r="O23" s="19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100" t="s">
        <v>16</v>
      </c>
      <c r="B24" s="6">
        <v>1</v>
      </c>
      <c r="C24" s="104" t="s">
        <v>17</v>
      </c>
      <c r="D24" s="13">
        <v>8.2653822379154089</v>
      </c>
      <c r="E24" s="29">
        <v>3.89</v>
      </c>
      <c r="F24" s="106">
        <f t="shared" ref="F24:F35" si="1">D24*E24*B24</f>
        <v>32.152336905490941</v>
      </c>
      <c r="G24" s="30"/>
      <c r="H24" s="24"/>
      <c r="I24" s="24"/>
      <c r="J24" s="24"/>
      <c r="K24" s="3"/>
      <c r="L24" s="3"/>
      <c r="M24" s="23"/>
      <c r="N24" s="24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100" t="s">
        <v>18</v>
      </c>
      <c r="B25" s="6">
        <v>1</v>
      </c>
      <c r="C25" s="104" t="s">
        <v>12</v>
      </c>
      <c r="D25" s="104">
        <v>1</v>
      </c>
      <c r="E25" s="110">
        <v>7.6460633731313425</v>
      </c>
      <c r="F25" s="106">
        <f t="shared" si="1"/>
        <v>7.6460633731313425</v>
      </c>
      <c r="G25" s="14"/>
      <c r="H25" s="24"/>
      <c r="I25" s="24"/>
      <c r="J25" s="24"/>
      <c r="K25" s="3"/>
      <c r="L25" s="3"/>
      <c r="M25" s="23"/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100" t="s">
        <v>19</v>
      </c>
      <c r="B26" s="6">
        <v>1</v>
      </c>
      <c r="C26" s="104" t="s">
        <v>17</v>
      </c>
      <c r="D26" s="13">
        <v>6.2459514170040498</v>
      </c>
      <c r="E26" s="29">
        <v>3.89</v>
      </c>
      <c r="F26" s="106">
        <f t="shared" si="1"/>
        <v>24.296751012145755</v>
      </c>
      <c r="G26" s="14"/>
      <c r="H26" s="24"/>
      <c r="I26" s="24"/>
      <c r="J26" s="24"/>
      <c r="K26" s="3"/>
      <c r="L26" s="3"/>
      <c r="M26" s="23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100" t="s">
        <v>20</v>
      </c>
      <c r="B27" s="6">
        <v>1</v>
      </c>
      <c r="C27" s="104" t="s">
        <v>12</v>
      </c>
      <c r="D27" s="104">
        <v>1</v>
      </c>
      <c r="E27" s="110">
        <v>12.033607489017754</v>
      </c>
      <c r="F27" s="106">
        <f t="shared" si="1"/>
        <v>12.033607489017754</v>
      </c>
      <c r="G27" s="16"/>
      <c r="H27" s="24"/>
      <c r="I27" s="24"/>
      <c r="J27" s="24"/>
      <c r="K27" s="3"/>
      <c r="L27" s="3"/>
      <c r="M27" s="23"/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100" t="s">
        <v>21</v>
      </c>
      <c r="B28" s="6">
        <v>1</v>
      </c>
      <c r="C28" s="104" t="s">
        <v>22</v>
      </c>
      <c r="D28" s="31">
        <v>12</v>
      </c>
      <c r="E28" s="110">
        <v>6.9792790852130331</v>
      </c>
      <c r="F28" s="106">
        <f t="shared" si="1"/>
        <v>83.751349022556397</v>
      </c>
      <c r="G28" s="16"/>
      <c r="H28" s="24"/>
      <c r="I28" s="24"/>
      <c r="J28" s="24"/>
      <c r="K28" s="3"/>
      <c r="L28" s="3"/>
      <c r="M28" s="23"/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100" t="s">
        <v>23</v>
      </c>
      <c r="B29" s="103"/>
      <c r="C29" s="104" t="s">
        <v>22</v>
      </c>
      <c r="D29" s="113">
        <v>12</v>
      </c>
      <c r="E29" s="110">
        <v>0.83457692307692311</v>
      </c>
      <c r="F29" s="106">
        <f>D29*E29</f>
        <v>10.014923076923077</v>
      </c>
      <c r="G29" s="14"/>
      <c r="H29" s="24"/>
      <c r="I29" s="24"/>
      <c r="J29" s="24"/>
      <c r="K29" s="3"/>
      <c r="L29" s="3"/>
      <c r="M29" s="23"/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100" t="s">
        <v>24</v>
      </c>
      <c r="B30" s="6">
        <v>1</v>
      </c>
      <c r="C30" s="104" t="s">
        <v>12</v>
      </c>
      <c r="D30" s="32">
        <v>1</v>
      </c>
      <c r="E30" s="22">
        <v>0</v>
      </c>
      <c r="F30" s="106">
        <f t="shared" si="1"/>
        <v>0</v>
      </c>
      <c r="G30" s="14"/>
      <c r="H30" s="24"/>
      <c r="I30" s="24"/>
      <c r="J30" s="24"/>
      <c r="K30" s="3"/>
      <c r="L30" s="3"/>
      <c r="M30" s="23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100" t="s">
        <v>94</v>
      </c>
      <c r="B31" s="6">
        <v>1</v>
      </c>
      <c r="C31" s="104" t="s">
        <v>12</v>
      </c>
      <c r="D31" s="32">
        <v>1</v>
      </c>
      <c r="E31" s="22">
        <v>0</v>
      </c>
      <c r="F31" s="106">
        <f t="shared" si="1"/>
        <v>0</v>
      </c>
      <c r="G31" s="14"/>
      <c r="H31" s="24"/>
      <c r="I31" s="24"/>
      <c r="J31" s="24"/>
      <c r="K31" s="3"/>
      <c r="L31" s="3"/>
      <c r="M31" s="23"/>
      <c r="N31" s="24"/>
      <c r="O31" s="33"/>
      <c r="P31" s="34"/>
      <c r="Q31" s="33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100" t="s">
        <v>25</v>
      </c>
      <c r="B32" s="6">
        <v>1</v>
      </c>
      <c r="C32" s="104" t="s">
        <v>26</v>
      </c>
      <c r="D32" s="13">
        <v>1.798916754961094</v>
      </c>
      <c r="E32" s="35">
        <v>11.33</v>
      </c>
      <c r="F32" s="106">
        <f t="shared" si="1"/>
        <v>20.381726833709195</v>
      </c>
      <c r="G32" s="14"/>
      <c r="H32" s="24"/>
      <c r="I32" s="24"/>
      <c r="J32" s="24"/>
      <c r="K32" s="3"/>
      <c r="L32" s="3"/>
      <c r="M32" s="23"/>
      <c r="N32" s="24"/>
      <c r="O32" s="36"/>
      <c r="P32" s="36"/>
      <c r="Q32" s="36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100" t="s">
        <v>27</v>
      </c>
      <c r="B33" s="6">
        <v>1</v>
      </c>
      <c r="C33" s="104" t="s">
        <v>12</v>
      </c>
      <c r="D33" s="32">
        <v>1</v>
      </c>
      <c r="E33" s="22">
        <v>9.25</v>
      </c>
      <c r="F33" s="106">
        <f t="shared" si="1"/>
        <v>9.25</v>
      </c>
      <c r="G33" s="14"/>
      <c r="H33" s="24"/>
      <c r="I33" s="24"/>
      <c r="J33" s="24"/>
      <c r="K33" s="3"/>
      <c r="L33" s="3"/>
      <c r="M33" s="23"/>
      <c r="N33" s="24"/>
      <c r="O33" s="37"/>
      <c r="P33" s="38"/>
      <c r="Q33" s="39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100" t="s">
        <v>95</v>
      </c>
      <c r="B34" s="6">
        <v>1</v>
      </c>
      <c r="C34" s="104" t="s">
        <v>12</v>
      </c>
      <c r="D34" s="32">
        <v>1</v>
      </c>
      <c r="E34" s="22">
        <v>0</v>
      </c>
      <c r="F34" s="106">
        <f t="shared" si="1"/>
        <v>0</v>
      </c>
      <c r="G34" s="16"/>
      <c r="H34" s="24"/>
      <c r="I34" s="24"/>
      <c r="J34" s="24"/>
      <c r="K34" s="3"/>
      <c r="L34" s="40"/>
      <c r="M34" s="23"/>
      <c r="N34" s="24"/>
      <c r="O34" s="37"/>
      <c r="P34" s="38"/>
      <c r="Q34" s="39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100" t="s">
        <v>28</v>
      </c>
      <c r="B35" s="6">
        <v>1</v>
      </c>
      <c r="C35" s="104" t="s">
        <v>12</v>
      </c>
      <c r="D35" s="32">
        <v>1</v>
      </c>
      <c r="E35" s="22">
        <v>6.61</v>
      </c>
      <c r="F35" s="106">
        <f t="shared" si="1"/>
        <v>6.61</v>
      </c>
      <c r="G35" s="14"/>
      <c r="H35" s="24"/>
      <c r="I35" s="24"/>
      <c r="J35" s="24"/>
      <c r="K35" s="3"/>
      <c r="L35" s="40"/>
      <c r="M35" s="23"/>
      <c r="N35" s="24"/>
      <c r="O35" s="37"/>
      <c r="P35" s="38"/>
      <c r="Q35" s="39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100" t="s">
        <v>96</v>
      </c>
      <c r="B36" s="6">
        <v>1</v>
      </c>
      <c r="C36" s="104" t="s">
        <v>29</v>
      </c>
      <c r="D36" s="29">
        <v>4.45</v>
      </c>
      <c r="E36" s="106">
        <v>510.1842577129745</v>
      </c>
      <c r="F36" s="106">
        <f>((D36/100)*0.5*SUM(F6:F35)*B36)</f>
        <v>11.351599734113684</v>
      </c>
      <c r="G36" s="14"/>
      <c r="H36" s="24"/>
      <c r="I36" s="24"/>
      <c r="J36" s="24"/>
      <c r="K36" s="41"/>
      <c r="L36" s="41"/>
      <c r="M36" s="23"/>
      <c r="N36" s="24"/>
      <c r="O36" s="18"/>
      <c r="P36" s="42"/>
      <c r="Q36" s="39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100" t="s">
        <v>30</v>
      </c>
      <c r="B37" s="6">
        <v>1</v>
      </c>
      <c r="C37" s="104" t="s">
        <v>12</v>
      </c>
      <c r="D37" s="29">
        <v>0</v>
      </c>
      <c r="E37" s="22">
        <v>0</v>
      </c>
      <c r="F37" s="106">
        <f>D37*E37*B37</f>
        <v>0</v>
      </c>
      <c r="G37" s="14"/>
      <c r="H37" s="24"/>
      <c r="I37" s="24"/>
      <c r="J37" s="24"/>
      <c r="K37" s="41"/>
      <c r="L37" s="41"/>
      <c r="M37" s="23"/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120" t="s">
        <v>97</v>
      </c>
      <c r="B38" s="112"/>
      <c r="C38" s="104" t="s">
        <v>108</v>
      </c>
      <c r="D38" s="105">
        <v>2.25</v>
      </c>
      <c r="E38" s="105">
        <v>0</v>
      </c>
      <c r="F38" s="106">
        <f>D38*E38</f>
        <v>0</v>
      </c>
      <c r="G38" s="14"/>
      <c r="H38" s="24"/>
      <c r="I38" s="24"/>
      <c r="J38" s="24"/>
      <c r="K38" s="41"/>
      <c r="L38" s="41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20" t="s">
        <v>98</v>
      </c>
      <c r="B39" s="6">
        <v>1</v>
      </c>
      <c r="C39" s="104" t="s">
        <v>108</v>
      </c>
      <c r="D39" s="110">
        <v>2.25</v>
      </c>
      <c r="E39" s="22">
        <v>10</v>
      </c>
      <c r="F39" s="106">
        <f>D39*E39*B39</f>
        <v>22.5</v>
      </c>
      <c r="G39" s="14"/>
      <c r="H39" s="24"/>
      <c r="I39" s="24"/>
      <c r="J39" s="24"/>
      <c r="K39" s="41"/>
      <c r="L39" s="41"/>
      <c r="M39" s="23"/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20" t="s">
        <v>99</v>
      </c>
      <c r="B40" s="6">
        <v>1</v>
      </c>
      <c r="C40" s="104" t="s">
        <v>108</v>
      </c>
      <c r="D40" s="105">
        <v>2.25</v>
      </c>
      <c r="E40" s="22">
        <v>20</v>
      </c>
      <c r="F40" s="106">
        <f>D40*E40*B40</f>
        <v>45</v>
      </c>
      <c r="G40" s="14"/>
      <c r="H40" s="24"/>
      <c r="I40" s="24"/>
      <c r="J40" s="24"/>
      <c r="K40" s="3"/>
      <c r="L40" s="40"/>
      <c r="M40" s="23"/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20" t="s">
        <v>100</v>
      </c>
      <c r="B41" s="6">
        <v>1</v>
      </c>
      <c r="C41" s="104" t="s">
        <v>108</v>
      </c>
      <c r="D41" s="105">
        <v>2.25</v>
      </c>
      <c r="E41" s="111">
        <v>2.5</v>
      </c>
      <c r="F41" s="106">
        <f>D41*E41*B41</f>
        <v>5.625</v>
      </c>
      <c r="G41" s="14"/>
      <c r="H41" s="24"/>
      <c r="I41" s="24"/>
      <c r="J41" s="24"/>
      <c r="K41" s="3"/>
      <c r="L41" s="40"/>
      <c r="M41" s="23"/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120" t="s">
        <v>101</v>
      </c>
      <c r="B42" s="103"/>
      <c r="C42" s="104" t="s">
        <v>109</v>
      </c>
      <c r="D42" s="105">
        <v>798.75</v>
      </c>
      <c r="E42" s="110">
        <v>0.01</v>
      </c>
      <c r="F42" s="106">
        <f>E42*D42</f>
        <v>7.9874999999999998</v>
      </c>
      <c r="G42" s="14"/>
      <c r="H42" s="24"/>
      <c r="I42" s="24"/>
      <c r="J42" s="24"/>
      <c r="K42" s="3"/>
      <c r="L42" s="40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100" t="s">
        <v>31</v>
      </c>
      <c r="B43" s="100"/>
      <c r="C43" s="104" t="s">
        <v>12</v>
      </c>
      <c r="D43" s="104">
        <v>1</v>
      </c>
      <c r="E43" s="22">
        <v>0</v>
      </c>
      <c r="F43" s="110">
        <f>D43*E43</f>
        <v>0</v>
      </c>
      <c r="G43" s="14"/>
      <c r="H43" s="24"/>
      <c r="I43" s="24"/>
      <c r="J43" s="24"/>
      <c r="K43" s="3"/>
      <c r="L43" s="40"/>
      <c r="M43" s="17"/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99" t="s">
        <v>32</v>
      </c>
      <c r="B44" s="100"/>
      <c r="C44" s="100"/>
      <c r="D44" s="100"/>
      <c r="E44" s="100"/>
      <c r="F44" s="101">
        <f>SUM(F6:F42)</f>
        <v>602.64835744708819</v>
      </c>
      <c r="G44" s="14"/>
      <c r="H44" s="24"/>
      <c r="I44" s="24"/>
      <c r="J44" s="24"/>
      <c r="K44" s="3"/>
      <c r="L44" s="40"/>
      <c r="M44" s="43"/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99" t="s">
        <v>33</v>
      </c>
      <c r="B45" s="99"/>
      <c r="C45" s="99"/>
      <c r="D45" s="99"/>
      <c r="E45" s="99"/>
      <c r="F45" s="102">
        <f>F3-F43-F44</f>
        <v>499.85164255291181</v>
      </c>
      <c r="G45" s="14"/>
      <c r="H45" s="24"/>
      <c r="I45" s="24"/>
      <c r="J45" s="24"/>
      <c r="K45" s="3"/>
      <c r="L45" s="40"/>
      <c r="M45" s="44"/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99" t="s">
        <v>34</v>
      </c>
      <c r="B46" s="100"/>
      <c r="C46" s="100"/>
      <c r="D46" s="100"/>
      <c r="E46" s="100"/>
      <c r="F46" s="100"/>
      <c r="G46" s="14"/>
      <c r="H46" s="24"/>
      <c r="I46" s="24"/>
      <c r="J46" s="24"/>
      <c r="K46" s="3"/>
      <c r="L46" s="40"/>
      <c r="M46" s="9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100" t="s">
        <v>15</v>
      </c>
      <c r="B47" s="103"/>
      <c r="C47" s="104" t="s">
        <v>12</v>
      </c>
      <c r="D47" s="104">
        <v>1</v>
      </c>
      <c r="E47" s="105">
        <v>182.08419191815142</v>
      </c>
      <c r="F47" s="106">
        <f>D47*E47</f>
        <v>182.08419191815142</v>
      </c>
      <c r="G47" s="14"/>
      <c r="H47" s="24"/>
      <c r="I47" s="24"/>
      <c r="J47" s="24"/>
      <c r="K47" s="3"/>
      <c r="L47" s="40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100" t="s">
        <v>35</v>
      </c>
      <c r="B48" s="103"/>
      <c r="C48" s="104" t="s">
        <v>12</v>
      </c>
      <c r="D48" s="104">
        <v>1</v>
      </c>
      <c r="E48" s="105">
        <v>77.261955852004164</v>
      </c>
      <c r="F48" s="106">
        <f>D48*E48</f>
        <v>77.261955852004164</v>
      </c>
      <c r="G48" s="14"/>
      <c r="H48" s="24"/>
      <c r="I48" s="24"/>
      <c r="J48" s="24"/>
      <c r="K48" s="3"/>
      <c r="L48" s="40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100" t="s">
        <v>102</v>
      </c>
      <c r="B49" s="103"/>
      <c r="C49" s="104" t="s">
        <v>12</v>
      </c>
      <c r="D49" s="104">
        <v>1</v>
      </c>
      <c r="E49" s="105">
        <v>9.1042095959075713</v>
      </c>
      <c r="F49" s="106">
        <f>D49*E49</f>
        <v>9.1042095959075713</v>
      </c>
      <c r="G49" s="16"/>
      <c r="H49" s="24"/>
      <c r="I49" s="24"/>
      <c r="J49" s="24"/>
      <c r="K49" s="18"/>
      <c r="L49" s="18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99" t="s">
        <v>36</v>
      </c>
      <c r="B50" s="100"/>
      <c r="C50" s="100"/>
      <c r="D50" s="100"/>
      <c r="E50" s="100"/>
      <c r="F50" s="101">
        <f>SUM(F47:F49)</f>
        <v>268.45035736606314</v>
      </c>
      <c r="G50" s="14"/>
      <c r="H50" s="24"/>
      <c r="I50" s="24"/>
      <c r="J50" s="24"/>
      <c r="K50" s="18"/>
      <c r="L50" s="18"/>
      <c r="M50" s="43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99" t="s">
        <v>37</v>
      </c>
      <c r="B51" s="99"/>
      <c r="C51" s="99"/>
      <c r="D51" s="99"/>
      <c r="E51" s="99"/>
      <c r="F51" s="102">
        <f>F44+F50</f>
        <v>871.09871481315133</v>
      </c>
      <c r="G51" s="14"/>
      <c r="H51" s="24"/>
      <c r="I51" s="24"/>
      <c r="J51" s="24"/>
      <c r="K51" s="18"/>
      <c r="L51" s="18"/>
      <c r="M51" s="44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107" t="s">
        <v>38</v>
      </c>
      <c r="B52" s="107"/>
      <c r="C52" s="107"/>
      <c r="D52" s="107"/>
      <c r="E52" s="107"/>
      <c r="F52" s="108">
        <f>F3-F43-F51</f>
        <v>231.40128518684867</v>
      </c>
      <c r="G52" s="30"/>
      <c r="H52" s="24"/>
      <c r="I52" s="24"/>
      <c r="J52" s="24"/>
      <c r="K52" s="18"/>
      <c r="L52" s="18"/>
      <c r="M52" s="44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109"/>
      <c r="B53" s="109"/>
      <c r="C53" s="109"/>
      <c r="D53" s="109"/>
      <c r="E53" s="109"/>
      <c r="F53" s="109"/>
      <c r="G53" s="15"/>
      <c r="H53" s="24"/>
      <c r="I53" s="24"/>
      <c r="J53" s="24"/>
      <c r="K53" s="18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100" t="s">
        <v>103</v>
      </c>
      <c r="B54" s="100"/>
      <c r="C54" s="104"/>
      <c r="D54" s="104"/>
      <c r="E54" s="105"/>
      <c r="F54" s="110"/>
      <c r="G54" s="14"/>
      <c r="H54" s="24"/>
      <c r="I54" s="24"/>
      <c r="J54" s="24"/>
      <c r="K54" s="18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100" t="s">
        <v>104</v>
      </c>
      <c r="B55" s="100"/>
      <c r="C55" s="104"/>
      <c r="D55" s="104"/>
      <c r="E55" s="105"/>
      <c r="F55" s="110"/>
      <c r="G55" s="14"/>
      <c r="H55" s="24"/>
      <c r="I55" s="24"/>
      <c r="J55" s="24"/>
      <c r="K55" s="18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100" t="s">
        <v>105</v>
      </c>
      <c r="B56" s="99"/>
      <c r="C56" s="99"/>
      <c r="D56" s="99"/>
      <c r="E56" s="99"/>
      <c r="F56" s="102"/>
      <c r="G56" s="14"/>
      <c r="H56" s="24"/>
      <c r="I56" s="24"/>
      <c r="J56" s="24"/>
      <c r="K56" s="18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100"/>
      <c r="B57" s="99"/>
      <c r="C57" s="99"/>
      <c r="D57" s="99"/>
      <c r="E57" s="99"/>
      <c r="F57" s="102"/>
      <c r="G57" s="11"/>
      <c r="H57" s="24"/>
      <c r="I57" s="24"/>
      <c r="J57" s="24"/>
      <c r="K57" s="18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21"/>
      <c r="B58" s="122"/>
      <c r="C58" s="122"/>
      <c r="D58" s="122"/>
      <c r="E58" s="122"/>
      <c r="F58" s="123"/>
      <c r="G58" s="124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5">
      <c r="A59" s="40"/>
      <c r="B59" s="40"/>
      <c r="C59" s="40"/>
      <c r="D59" s="40"/>
      <c r="E59" s="40"/>
      <c r="F59" s="40"/>
      <c r="G59" s="3"/>
      <c r="H59" s="24"/>
      <c r="I59" s="24"/>
      <c r="J59" s="2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5">
      <c r="A60" s="40"/>
      <c r="B60" s="40"/>
      <c r="C60" s="40"/>
      <c r="D60" s="40"/>
      <c r="E60" s="40"/>
      <c r="F60" s="40"/>
      <c r="G60" s="3"/>
      <c r="H60" s="24"/>
      <c r="I60" s="24"/>
      <c r="J60" s="2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45"/>
      <c r="D61" s="3"/>
      <c r="E61" s="3"/>
      <c r="F61" s="3"/>
      <c r="G61" s="3"/>
      <c r="H61" s="24"/>
      <c r="I61" s="24"/>
      <c r="J61" s="2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46"/>
      <c r="C62" s="46"/>
      <c r="D62" s="3"/>
      <c r="E62" s="3"/>
      <c r="F62" s="3"/>
      <c r="G62" s="3"/>
      <c r="H62" s="24"/>
      <c r="I62" s="24"/>
      <c r="J62" s="2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6"/>
      <c r="C63" s="46"/>
      <c r="D63" s="3"/>
      <c r="E63" s="3"/>
      <c r="F63" s="3"/>
      <c r="G63" s="3"/>
      <c r="H63" s="24"/>
      <c r="I63" s="24"/>
      <c r="J63" s="2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6"/>
      <c r="C64" s="46"/>
      <c r="D64" s="3"/>
      <c r="E64" s="3"/>
      <c r="F64" s="3"/>
      <c r="G64" s="3"/>
      <c r="H64" s="24"/>
      <c r="I64" s="24"/>
      <c r="J64" s="2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5">
      <c r="A65" s="3"/>
      <c r="B65" s="3"/>
      <c r="C65" s="3"/>
      <c r="D65" s="3"/>
      <c r="E65" s="3"/>
      <c r="F65" s="3"/>
      <c r="G65" s="3"/>
      <c r="H65" s="24"/>
      <c r="I65" s="24"/>
      <c r="J65" s="2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5">
      <c r="A66" s="3"/>
      <c r="B66" s="3"/>
      <c r="C66" s="3"/>
      <c r="D66" s="3"/>
      <c r="E66" s="3"/>
      <c r="F66" s="3"/>
      <c r="G66" s="3"/>
      <c r="H66" s="24"/>
      <c r="I66" s="24"/>
      <c r="J66" s="2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5">
      <c r="A67" s="3"/>
      <c r="B67" s="3"/>
      <c r="C67" s="3"/>
      <c r="D67" s="3"/>
      <c r="E67" s="3"/>
      <c r="F67" s="3"/>
      <c r="G67" s="3"/>
      <c r="H67" s="24"/>
      <c r="I67" s="24"/>
      <c r="J67" s="2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5">
      <c r="A68" s="3"/>
      <c r="B68" s="3"/>
      <c r="C68" s="3"/>
      <c r="D68" s="3"/>
      <c r="E68" s="3"/>
      <c r="F68" s="3"/>
      <c r="G68" s="3"/>
      <c r="H68" s="24"/>
      <c r="I68" s="24"/>
      <c r="J68" s="2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5">
      <c r="A69" s="3"/>
      <c r="B69" s="3"/>
      <c r="C69" s="3"/>
      <c r="D69" s="3"/>
      <c r="E69" s="3"/>
      <c r="F69" s="3"/>
      <c r="G69" s="3"/>
      <c r="H69" s="24"/>
      <c r="I69" s="24"/>
      <c r="J69" s="2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2021-11-20T02:04:41Z</dcterms:created>
  <dcterms:modified xsi:type="dcterms:W3CDTF">2022-03-17T01:24:28Z</dcterms:modified>
</cp:coreProperties>
</file>