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8_{5456F23D-3148-48EB-9436-BB28DBC7A73A}" xr6:coauthVersionLast="47" xr6:coauthVersionMax="47" xr10:uidLastSave="{00000000-0000-0000-0000-000000000000}"/>
  <bookViews>
    <workbookView xWindow="390" yWindow="390" windowWidth="22905" windowHeight="15180" activeTab="1" xr2:uid="{2B8CD662-B45F-423D-88E6-B0A5D1BB4B0E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F48" i="1" l="1"/>
  <c r="F43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0" i="1"/>
  <c r="F9" i="1"/>
  <c r="F8" i="1"/>
  <c r="F7" i="1"/>
  <c r="F6" i="1"/>
  <c r="E4" i="1"/>
  <c r="F3" i="1"/>
  <c r="F40" i="1" l="1"/>
  <c r="F49" i="1"/>
  <c r="F39" i="1"/>
  <c r="F41" i="1"/>
  <c r="F29" i="1"/>
  <c r="F11" i="1"/>
  <c r="F47" i="1"/>
  <c r="F28" i="1"/>
  <c r="F36" i="1" s="1"/>
  <c r="F44" i="1" s="1"/>
  <c r="F50" i="1" l="1"/>
  <c r="F45" i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3F4CE10-B745-43AF-8091-B77DB91DEA4C}">
      <text>
        <r>
          <rPr>
            <sz val="9"/>
            <color indexed="81"/>
            <rFont val="Tahoma"/>
            <family val="2"/>
          </rPr>
          <t>Seeding rate of 6.5 lbs per acre at $3.96/lb</t>
        </r>
      </text>
    </comment>
    <comment ref="F13" authorId="0" shapeId="0" xr:uid="{F279777A-7A91-4BC5-8C9A-2C38A65F9F1C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$3.75/pt
1.5 pt 2,4-D at $2.25/pt
1.3 pt Metolachlor at $5.70/pt
1.3 pt Metolachlor at $5.70/pt
2 qt Atrazine at $4/qt</t>
        </r>
      </text>
    </comment>
    <comment ref="F14" authorId="0" shapeId="0" xr:uid="{ADD6C93E-C758-441E-812C-9461DACBFAE8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14 oz Chlorantraniliprole at $1.05/oz
4 oz Sivanto Prime at $2.67/oz
0.96 oz Warrior at $2.43/oz</t>
        </r>
      </text>
    </comment>
  </commentList>
</comments>
</file>

<file path=xl/sharedStrings.xml><?xml version="1.0" encoding="utf-8"?>
<sst xmlns="http://schemas.openxmlformats.org/spreadsheetml/2006/main" count="162" uniqueCount="104">
  <si>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</si>
  <si>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</si>
  <si>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</si>
  <si>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</si>
  <si>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</si>
  <si>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</si>
  <si>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</si>
  <si>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</si>
  <si>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</si>
  <si>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</si>
  <si>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</si>
  <si>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</si>
  <si>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</si>
  <si>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</si>
  <si>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</si>
  <si>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</si>
  <si>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</si>
  <si>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</si>
  <si>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</si>
  <si>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</si>
  <si>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</si>
  <si>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</si>
  <si>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</si>
  <si>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</si>
  <si>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</si>
  <si>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</si>
  <si>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</si>
  <si>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</si>
  <si>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</si>
  <si>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</si>
  <si>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</si>
  <si>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</si>
  <si>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</si>
  <si>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</si>
  <si>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</si>
  <si>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</si>
  <si>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</si>
  <si>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</si>
  <si>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</si>
  <si>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</si>
  <si>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</si>
  <si>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</si>
  <si>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</si>
  <si>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</si>
  <si>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</si>
  <si>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</si>
  <si>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</si>
  <si>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</si>
  <si>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</si>
  <si>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1.5 pt 2,4-D</t>
  </si>
  <si>
    <t>Tillage</t>
  </si>
  <si>
    <t>Fertilizer Spreader</t>
  </si>
  <si>
    <t>30 ft.</t>
  </si>
  <si>
    <t>Fertilizer</t>
  </si>
  <si>
    <t>100 lbs Urea, 130 lbs Phosphate, 150 lbs Potash</t>
  </si>
  <si>
    <t>Do All (Seedbed Finisher)</t>
  </si>
  <si>
    <t>Planter</t>
  </si>
  <si>
    <t>Plant</t>
  </si>
  <si>
    <t>6.5 lbs. seed</t>
  </si>
  <si>
    <t>1.3 pt Metolachlor</t>
  </si>
  <si>
    <t>0.96 oz Warrior</t>
  </si>
  <si>
    <t>1.3 pt Metolachlor, 2.0 qt Atrazine</t>
  </si>
  <si>
    <t>14 oz Chlorantraniliprole</t>
  </si>
  <si>
    <t>Aerial Application</t>
  </si>
  <si>
    <t>4.0 oz Sivanto Prime</t>
  </si>
  <si>
    <t>Combine</t>
  </si>
  <si>
    <t>325 hp</t>
  </si>
  <si>
    <t>Harvest</t>
  </si>
  <si>
    <t>Head</t>
  </si>
  <si>
    <t>30 ft Rigid</t>
  </si>
  <si>
    <t>Grain Wagon (700 bu)</t>
  </si>
  <si>
    <t>*Costs per acre include costs associated with the field trip and inputs.</t>
  </si>
  <si>
    <t>**See field activities tab for a breakdown of equipment usage.</t>
  </si>
  <si>
    <t>200 Lbs Urea (46-0-0)</t>
  </si>
  <si>
    <t>Seed, per acre</t>
  </si>
  <si>
    <t>Lbs/ac</t>
  </si>
  <si>
    <t>Phosphate (0-46-0)</t>
  </si>
  <si>
    <t>Potash (0-0-60)</t>
  </si>
  <si>
    <t>Ammonium Sulfate (21-0-0-24)</t>
  </si>
  <si>
    <t>Zinc Sulfate</t>
  </si>
  <si>
    <t>Other Nutrients, Including Poultry Litter</t>
  </si>
  <si>
    <t>Fungicide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</si>
  <si>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</si>
  <si>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</si>
  <si>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</si>
  <si>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</si>
  <si>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</si>
  <si>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Custome Hire, Air Seeding</t>
  </si>
  <si>
    <t>Other Inputs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</si>
  <si>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</si>
  <si>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</si>
  <si>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</si>
  <si>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</si>
  <si>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</si>
  <si>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</si>
  <si>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</si>
  <si>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</si>
  <si>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</si>
  <si>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</si>
  <si>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Lbs</t>
  </si>
  <si>
    <t>Bu.</t>
  </si>
  <si>
    <t xml:space="preserve"> </t>
  </si>
  <si>
    <t>Table 18. 2022 Grain Sorghum Enterprise Budget, Center Pivot Irrigation</t>
  </si>
  <si>
    <t>Table A-18. Sorghum Field Activities, Center Pivot Irrigated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</si>
</sst>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4" fontId="8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10" fillId="2" borderId="3" xfId="0" applyFont="1" applyFill="1" applyBorder="1"/>
    <xf numFmtId="0" fontId="11" fillId="3" borderId="0" xfId="0" applyFont="1" applyFill="1"/>
    <xf numFmtId="0" fontId="8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7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/>
    <xf numFmtId="0" fontId="17" fillId="3" borderId="11" xfId="0" applyFont="1" applyFill="1" applyBorder="1"/>
    <xf numFmtId="0" fontId="17" fillId="3" borderId="12" xfId="0" applyFont="1" applyFill="1" applyBorder="1" applyAlignment="1">
      <alignment horizontal="center"/>
    </xf>
    <xf numFmtId="0" fontId="17" fillId="3" borderId="12" xfId="0" applyFont="1" applyFill="1" applyBorder="1"/>
    <xf numFmtId="8" fontId="17" fillId="3" borderId="12" xfId="0" applyNumberFormat="1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0" xfId="0" applyFont="1" applyFill="1"/>
    <xf numFmtId="0" fontId="17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8" fontId="17" fillId="3" borderId="14" xfId="0" applyNumberFormat="1" applyFont="1" applyFill="1" applyBorder="1" applyAlignment="1">
      <alignment horizontal="center"/>
    </xf>
    <xf numFmtId="0" fontId="18" fillId="3" borderId="10" xfId="0" applyFont="1" applyFill="1" applyBorder="1"/>
    <xf numFmtId="0" fontId="18" fillId="3" borderId="11" xfId="0" applyFont="1" applyFill="1" applyBorder="1"/>
    <xf numFmtId="0" fontId="19" fillId="3" borderId="0" xfId="0" applyFont="1" applyFill="1"/>
    <xf numFmtId="0" fontId="17" fillId="3" borderId="15" xfId="0" applyFont="1" applyFill="1" applyBorder="1"/>
    <xf numFmtId="0" fontId="17" fillId="3" borderId="16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8" fontId="17" fillId="3" borderId="20" xfId="0" applyNumberFormat="1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8" fontId="17" fillId="3" borderId="18" xfId="0" applyNumberFormat="1" applyFont="1" applyFill="1" applyBorder="1" applyAlignment="1">
      <alignment horizontal="center"/>
    </xf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8" fontId="17" fillId="3" borderId="23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8" fontId="17" fillId="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>
      <alignment horizontal="left" indent="1"/>
    </xf>
    <xf numFmtId="4" fontId="10" fillId="2" borderId="24" xfId="0" applyNumberFormat="1" applyFont="1" applyFill="1" applyBorder="1" applyAlignment="1">
      <alignment horizontal="right"/>
    </xf>
    <xf numFmtId="0" fontId="0" fillId="3" borderId="25" xfId="0" applyFill="1" applyBorder="1"/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0" borderId="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8_Sorghum_Pivot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4.6648137844611535</v>
          </cell>
          <cell r="C26">
            <v>2.6678366459627334</v>
          </cell>
          <cell r="D26">
            <v>2.9219163265306127</v>
          </cell>
          <cell r="E26">
            <v>1.6308906654135342</v>
          </cell>
          <cell r="F26">
            <v>5.0203835064935074</v>
          </cell>
          <cell r="G26">
            <v>8.0737161654135345</v>
          </cell>
          <cell r="H26" t="str">
            <v>$/ac-in</v>
          </cell>
        </row>
        <row r="27">
          <cell r="A27" t="str">
            <v>Energy Cost</v>
          </cell>
          <cell r="B27">
            <v>46.648137844611533</v>
          </cell>
          <cell r="C27">
            <v>26.678366459627334</v>
          </cell>
          <cell r="D27">
            <v>29.219163265306129</v>
          </cell>
          <cell r="E27">
            <v>16.308906654135342</v>
          </cell>
          <cell r="F27">
            <v>50.203835064935078</v>
          </cell>
          <cell r="G27">
            <v>80.737161654135349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5.1312951629072696</v>
          </cell>
          <cell r="C30">
            <v>2.7478717453416155</v>
          </cell>
          <cell r="D30">
            <v>3.1264504693877559</v>
          </cell>
          <cell r="E30">
            <v>1.8265975452631584</v>
          </cell>
          <cell r="F30">
            <v>5.6228295272727289</v>
          </cell>
          <cell r="G30">
            <v>9.2847735902255639</v>
          </cell>
          <cell r="H30"/>
        </row>
        <row r="31">
          <cell r="A31"/>
          <cell r="B31">
            <v>61.575541954887235</v>
          </cell>
          <cell r="C31">
            <v>32.974460944099384</v>
          </cell>
          <cell r="D31">
            <v>37.517405632653073</v>
          </cell>
          <cell r="E31">
            <v>21.9191705431579</v>
          </cell>
          <cell r="F31">
            <v>67.47395432727275</v>
          </cell>
          <cell r="G31">
            <v>111.41728308270677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8.3457692307692319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4.6648137844611535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  <row r="18">
          <cell r="B18" t="str">
            <v xml:space="preserve"> </v>
          </cell>
        </row>
        <row r="25">
          <cell r="B25" t="str">
            <v>Bu.</v>
          </cell>
        </row>
      </sheetData>
      <sheetData sheetId="22"/>
      <sheetData sheetId="23">
        <row r="5">
          <cell r="I5">
            <v>1</v>
          </cell>
        </row>
        <row r="7">
          <cell r="I7">
            <v>0</v>
          </cell>
        </row>
        <row r="8">
          <cell r="I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0F5B-C4ED-474F-8761-34794BF1FCC6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8.7109375" bestFit="1" customWidth="1"/>
    <col min="3" max="3" width="26.42578125" customWidth="1"/>
    <col min="4" max="4" width="36.85546875" bestFit="1" customWidth="1"/>
    <col min="5" max="5" width="20.7109375" bestFit="1" customWidth="1"/>
  </cols>
  <sheetData>
    <row r="1" spans="1:26" ht="15.75" customHeight="1" thickBot="1" x14ac:dyDescent="0.3">
      <c r="A1" s="110"/>
      <c r="B1" s="110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1" t="s">
        <v>103</v>
      </c>
      <c r="B2" s="112"/>
      <c r="C2" s="112"/>
      <c r="D2" s="112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8" t="s">
        <v>39</v>
      </c>
      <c r="B3" s="49" t="s">
        <v>40</v>
      </c>
      <c r="C3" s="50" t="s">
        <v>41</v>
      </c>
      <c r="D3" s="50"/>
      <c r="E3" s="50" t="s">
        <v>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1" t="s">
        <v>43</v>
      </c>
      <c r="B4" s="52" t="s">
        <v>44</v>
      </c>
      <c r="C4" s="53" t="s">
        <v>45</v>
      </c>
      <c r="D4" s="54"/>
      <c r="E4" s="55">
        <v>6.2792234238338898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6" t="s">
        <v>46</v>
      </c>
      <c r="B5" s="57" t="s">
        <v>47</v>
      </c>
      <c r="C5" s="53" t="s">
        <v>48</v>
      </c>
      <c r="D5" s="58" t="s">
        <v>49</v>
      </c>
      <c r="E5" s="55">
        <v>15.271883644599509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1" t="s">
        <v>43</v>
      </c>
      <c r="B6" s="52" t="s">
        <v>44</v>
      </c>
      <c r="C6" s="59" t="s">
        <v>50</v>
      </c>
      <c r="D6" s="58"/>
      <c r="E6" s="55">
        <v>6.2792234238338898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6" t="s">
        <v>51</v>
      </c>
      <c r="B7" s="57" t="s">
        <v>52</v>
      </c>
      <c r="C7" s="58" t="s">
        <v>53</v>
      </c>
      <c r="D7" s="58" t="s">
        <v>54</v>
      </c>
      <c r="E7" s="60">
        <v>179.2100717717021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1" t="s">
        <v>55</v>
      </c>
      <c r="B8" s="52" t="s">
        <v>44</v>
      </c>
      <c r="C8" s="58" t="s">
        <v>50</v>
      </c>
      <c r="D8" s="58"/>
      <c r="E8" s="60">
        <v>2.9414820599926936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61" t="s">
        <v>56</v>
      </c>
      <c r="B9" s="62" t="s">
        <v>44</v>
      </c>
      <c r="C9" s="58" t="s">
        <v>57</v>
      </c>
      <c r="D9" s="58" t="s">
        <v>58</v>
      </c>
      <c r="E9" s="60">
        <v>32.419901823805958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1" t="s">
        <v>46</v>
      </c>
      <c r="B10" s="52" t="s">
        <v>47</v>
      </c>
      <c r="C10" s="58" t="s">
        <v>13</v>
      </c>
      <c r="D10" s="58" t="s">
        <v>59</v>
      </c>
      <c r="E10" s="60">
        <v>11.806883644599509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6" t="s">
        <v>51</v>
      </c>
      <c r="B11" s="57" t="s">
        <v>52</v>
      </c>
      <c r="C11" s="58" t="s">
        <v>53</v>
      </c>
      <c r="D11" s="58" t="s">
        <v>73</v>
      </c>
      <c r="E11" s="60">
        <v>101.5100717717021</v>
      </c>
      <c r="F11" s="3"/>
      <c r="G11" s="3"/>
      <c r="H11" s="3"/>
      <c r="I11" s="6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1" t="s">
        <v>46</v>
      </c>
      <c r="B12" s="52" t="s">
        <v>47</v>
      </c>
      <c r="C12" s="58" t="s">
        <v>14</v>
      </c>
      <c r="D12" s="58" t="s">
        <v>60</v>
      </c>
      <c r="E12" s="60">
        <v>6.7296836445995076</v>
      </c>
      <c r="F12" s="3"/>
      <c r="G12" s="3"/>
      <c r="H12" s="3"/>
      <c r="I12" s="6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1" t="s">
        <v>46</v>
      </c>
      <c r="B13" s="52" t="s">
        <v>47</v>
      </c>
      <c r="C13" s="58" t="s">
        <v>13</v>
      </c>
      <c r="D13" s="58" t="s">
        <v>61</v>
      </c>
      <c r="E13" s="60">
        <v>19.806883644599509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1" t="s">
        <v>46</v>
      </c>
      <c r="B14" s="52" t="s">
        <v>47</v>
      </c>
      <c r="C14" s="58" t="s">
        <v>14</v>
      </c>
      <c r="D14" s="58" t="s">
        <v>62</v>
      </c>
      <c r="E14" s="60">
        <v>19.096883644599508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64" t="s">
        <v>63</v>
      </c>
      <c r="B15" s="65"/>
      <c r="C15" s="66" t="s">
        <v>14</v>
      </c>
      <c r="D15" s="66" t="s">
        <v>64</v>
      </c>
      <c r="E15" s="60">
        <v>18.68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6" t="s">
        <v>65</v>
      </c>
      <c r="B16" s="57" t="s">
        <v>66</v>
      </c>
      <c r="C16" s="67" t="s">
        <v>67</v>
      </c>
      <c r="D16" s="68"/>
      <c r="E16" s="69">
        <v>17.881574328152702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6" t="s">
        <v>68</v>
      </c>
      <c r="B17" s="57" t="s">
        <v>69</v>
      </c>
      <c r="C17" s="67" t="s">
        <v>67</v>
      </c>
      <c r="D17" s="70"/>
      <c r="E17" s="71">
        <v>1.6686451385714145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72" t="s">
        <v>70</v>
      </c>
      <c r="B18" s="73"/>
      <c r="C18" s="74" t="s">
        <v>67</v>
      </c>
      <c r="D18" s="75"/>
      <c r="E18" s="76">
        <v>6.050111419456794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7" t="s">
        <v>71</v>
      </c>
      <c r="B19" s="57"/>
      <c r="C19" s="78"/>
      <c r="D19" s="78"/>
      <c r="E19" s="7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57"/>
      <c r="B20" s="57"/>
      <c r="C20" s="78"/>
      <c r="D20" s="78"/>
      <c r="E20" s="7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57"/>
      <c r="B21" s="3"/>
      <c r="C21" s="57"/>
      <c r="D21" s="5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57"/>
      <c r="B22" s="3"/>
      <c r="C22" s="3"/>
      <c r="D22" s="5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6C10E-2097-4E54-A74C-A4DD5B0DAE1E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6.2851562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1" t="s">
        <v>102</v>
      </c>
      <c r="B1" s="101"/>
      <c r="C1" s="101"/>
      <c r="D1" s="101"/>
      <c r="E1" s="101"/>
      <c r="F1" s="102"/>
      <c r="G1" s="1"/>
      <c r="H1" s="23"/>
      <c r="I1" s="23"/>
      <c r="J1" s="2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1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5"/>
      <c r="H2" s="3" t="s">
        <v>72</v>
      </c>
      <c r="I2" s="23"/>
      <c r="J2" s="23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0" t="s">
        <v>6</v>
      </c>
      <c r="B3" s="6">
        <v>1</v>
      </c>
      <c r="C3" s="86" t="str">
        <f>IF([1]A2_Budget_Look_Up!B7=1,"Lbs",[1]C1_Messages_Indicators!B25)</f>
        <v>Bu.</v>
      </c>
      <c r="D3" s="7">
        <v>105</v>
      </c>
      <c r="E3" s="7">
        <v>6.5</v>
      </c>
      <c r="F3" s="88">
        <f>IF([1]C1_Messages_Indicators!B3=1,(D3*E3*B3),"Error")</f>
        <v>682.5</v>
      </c>
      <c r="G3" s="8"/>
      <c r="H3" s="3"/>
      <c r="I3" s="23"/>
      <c r="J3" s="2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2"/>
      <c r="B4" s="85"/>
      <c r="C4" s="86"/>
      <c r="D4" s="87"/>
      <c r="E4" s="92" t="str">
        <f>IF(AND([1]A2_Budget_Look_Up!B7=1,[1]Seed_Chemical!I7=0,[1]Seed_Chemical!I8=0,D3&gt;0),SUM(F39:F41)/D4,[1]C1_Messages_Indicators!B18)</f>
        <v xml:space="preserve"> </v>
      </c>
      <c r="F4" s="88"/>
      <c r="G4" s="9"/>
      <c r="H4" s="3"/>
      <c r="I4" s="23"/>
      <c r="J4" s="23"/>
      <c r="K4" s="3"/>
      <c r="L4" s="3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81" t="s">
        <v>7</v>
      </c>
      <c r="B5" s="82"/>
      <c r="C5" s="98" t="s">
        <v>2</v>
      </c>
      <c r="D5" s="98" t="s">
        <v>8</v>
      </c>
      <c r="E5" s="99" t="s">
        <v>9</v>
      </c>
      <c r="F5" s="98" t="s">
        <v>10</v>
      </c>
      <c r="G5" s="9"/>
      <c r="H5" s="3"/>
      <c r="I5" s="23"/>
      <c r="J5" s="23"/>
      <c r="K5" s="3"/>
      <c r="L5" s="3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82" t="s">
        <v>74</v>
      </c>
      <c r="B6" s="6">
        <v>1</v>
      </c>
      <c r="C6" s="96" t="s">
        <v>75</v>
      </c>
      <c r="D6" s="97">
        <v>6.5</v>
      </c>
      <c r="E6" s="92">
        <v>3.96</v>
      </c>
      <c r="F6" s="88">
        <f>D6*E6*B6</f>
        <v>25.74</v>
      </c>
      <c r="G6" s="9"/>
      <c r="H6" s="3"/>
      <c r="I6" s="23"/>
      <c r="J6" s="23"/>
      <c r="K6" s="3"/>
      <c r="L6" s="3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82" t="s">
        <v>11</v>
      </c>
      <c r="B7" s="6">
        <v>1</v>
      </c>
      <c r="C7" s="96" t="s">
        <v>75</v>
      </c>
      <c r="D7" s="92">
        <v>300</v>
      </c>
      <c r="E7" s="12">
        <v>0.495</v>
      </c>
      <c r="F7" s="88">
        <f t="shared" ref="F7:F17" si="0">D7*E7*B7</f>
        <v>148.5</v>
      </c>
      <c r="G7" s="9"/>
      <c r="H7" s="3"/>
      <c r="I7" s="23"/>
      <c r="J7" s="23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2" t="s">
        <v>76</v>
      </c>
      <c r="B8" s="6">
        <v>1</v>
      </c>
      <c r="C8" s="96" t="s">
        <v>75</v>
      </c>
      <c r="D8" s="92">
        <v>130</v>
      </c>
      <c r="E8" s="12">
        <v>0.46500000000000002</v>
      </c>
      <c r="F8" s="88">
        <f t="shared" si="0"/>
        <v>60.45</v>
      </c>
      <c r="G8" s="5"/>
      <c r="H8" s="3"/>
      <c r="I8" s="23"/>
      <c r="J8" s="23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2" t="s">
        <v>77</v>
      </c>
      <c r="B9" s="6">
        <v>1</v>
      </c>
      <c r="C9" s="96" t="s">
        <v>75</v>
      </c>
      <c r="D9" s="92">
        <v>150</v>
      </c>
      <c r="E9" s="12">
        <v>0.44500000000000001</v>
      </c>
      <c r="F9" s="88">
        <f t="shared" si="0"/>
        <v>66.75</v>
      </c>
      <c r="G9" s="8"/>
      <c r="I9" s="23"/>
      <c r="J9" s="23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2" t="s">
        <v>78</v>
      </c>
      <c r="B10" s="6">
        <v>1</v>
      </c>
      <c r="C10" s="96" t="s">
        <v>75</v>
      </c>
      <c r="D10" s="92">
        <v>0</v>
      </c>
      <c r="E10" s="12">
        <v>0.36749999999999999</v>
      </c>
      <c r="F10" s="88">
        <f t="shared" si="0"/>
        <v>0</v>
      </c>
      <c r="G10" s="13"/>
      <c r="H10" s="3"/>
      <c r="I10" s="23"/>
      <c r="J10" s="2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2" t="s">
        <v>79</v>
      </c>
      <c r="B11" s="6">
        <v>1</v>
      </c>
      <c r="C11" s="96" t="s">
        <v>75</v>
      </c>
      <c r="D11" s="92">
        <v>0</v>
      </c>
      <c r="E11" s="12">
        <v>1.5</v>
      </c>
      <c r="F11" s="88">
        <f t="shared" si="0"/>
        <v>0</v>
      </c>
      <c r="G11" s="104"/>
      <c r="H11" s="105"/>
      <c r="I11" s="23"/>
      <c r="J11" s="2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2" t="s">
        <v>80</v>
      </c>
      <c r="B12" s="6">
        <v>1</v>
      </c>
      <c r="C12" s="86" t="s">
        <v>12</v>
      </c>
      <c r="D12" s="86">
        <v>1</v>
      </c>
      <c r="E12" s="92">
        <v>0</v>
      </c>
      <c r="F12" s="88">
        <f t="shared" si="0"/>
        <v>0</v>
      </c>
      <c r="G12" s="13"/>
      <c r="H12" s="23"/>
      <c r="I12" s="23"/>
      <c r="J12" s="2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2" t="s">
        <v>13</v>
      </c>
      <c r="B13" s="6">
        <v>1</v>
      </c>
      <c r="C13" s="86" t="s">
        <v>12</v>
      </c>
      <c r="D13" s="86">
        <v>1</v>
      </c>
      <c r="E13" s="92">
        <v>33.695</v>
      </c>
      <c r="F13" s="88">
        <f t="shared" si="0"/>
        <v>33.695</v>
      </c>
      <c r="G13" s="8"/>
      <c r="H13" s="23"/>
      <c r="I13" s="23"/>
      <c r="J13" s="2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2" t="s">
        <v>14</v>
      </c>
      <c r="B14" s="6">
        <v>1</v>
      </c>
      <c r="C14" s="86" t="s">
        <v>12</v>
      </c>
      <c r="D14" s="86">
        <v>1</v>
      </c>
      <c r="E14" s="92">
        <v>27.712800000000001</v>
      </c>
      <c r="F14" s="88">
        <f t="shared" si="0"/>
        <v>27.712800000000001</v>
      </c>
      <c r="G14" s="13"/>
      <c r="H14" s="23"/>
      <c r="I14" s="23"/>
      <c r="J14" s="2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2" t="s">
        <v>81</v>
      </c>
      <c r="B15" s="6">
        <v>1</v>
      </c>
      <c r="C15" s="86" t="s">
        <v>12</v>
      </c>
      <c r="D15" s="86">
        <v>1</v>
      </c>
      <c r="E15" s="92">
        <v>0</v>
      </c>
      <c r="F15" s="88">
        <f t="shared" si="0"/>
        <v>0</v>
      </c>
      <c r="G15" s="13"/>
      <c r="H15" s="23"/>
      <c r="I15" s="23"/>
      <c r="J15" s="2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2" t="s">
        <v>82</v>
      </c>
      <c r="B16" s="6">
        <v>1</v>
      </c>
      <c r="C16" s="86" t="s">
        <v>12</v>
      </c>
      <c r="D16" s="86">
        <v>1</v>
      </c>
      <c r="E16" s="92">
        <v>0</v>
      </c>
      <c r="F16" s="88">
        <f t="shared" si="0"/>
        <v>0</v>
      </c>
      <c r="G16" s="15"/>
      <c r="H16" s="23"/>
      <c r="I16" s="23"/>
      <c r="J16" s="2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2" t="s">
        <v>82</v>
      </c>
      <c r="B17" s="6">
        <v>1</v>
      </c>
      <c r="C17" s="86" t="s">
        <v>12</v>
      </c>
      <c r="D17" s="86">
        <v>1</v>
      </c>
      <c r="E17" s="92">
        <v>0</v>
      </c>
      <c r="F17" s="88">
        <f t="shared" si="0"/>
        <v>0</v>
      </c>
      <c r="G17" s="15"/>
      <c r="H17" s="23"/>
      <c r="I17" s="23"/>
      <c r="J17" s="2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2" t="s">
        <v>83</v>
      </c>
      <c r="B18" s="82"/>
      <c r="C18" s="86"/>
      <c r="D18" s="86"/>
      <c r="E18" s="92"/>
      <c r="F18" s="92"/>
      <c r="G18" s="15"/>
      <c r="H18" s="23"/>
      <c r="I18" s="23"/>
      <c r="J18" s="23"/>
      <c r="K18" s="3"/>
      <c r="L18" s="3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3" t="s">
        <v>84</v>
      </c>
      <c r="B19" s="6">
        <v>1</v>
      </c>
      <c r="C19" s="86" t="s">
        <v>12</v>
      </c>
      <c r="D19" s="20">
        <v>0</v>
      </c>
      <c r="E19" s="21">
        <v>7.5</v>
      </c>
      <c r="F19" s="88">
        <f>D19*E19*B19</f>
        <v>0</v>
      </c>
      <c r="G19" s="13"/>
      <c r="H19" s="23"/>
      <c r="I19" s="23"/>
      <c r="J19" s="23"/>
      <c r="K19" s="3"/>
      <c r="L19" s="3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3" t="s">
        <v>85</v>
      </c>
      <c r="B20" s="6">
        <v>1</v>
      </c>
      <c r="C20" s="86" t="s">
        <v>12</v>
      </c>
      <c r="D20" s="24">
        <v>1</v>
      </c>
      <c r="E20" s="21">
        <v>8</v>
      </c>
      <c r="F20" s="88">
        <f>D20*E20*B20</f>
        <v>8</v>
      </c>
      <c r="G20" s="13"/>
      <c r="H20" s="23"/>
      <c r="I20" s="23"/>
      <c r="J20" s="23"/>
      <c r="K20" s="3"/>
      <c r="L20" s="3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3" t="s">
        <v>86</v>
      </c>
      <c r="B21" s="6">
        <v>1</v>
      </c>
      <c r="C21" s="86" t="s">
        <v>99</v>
      </c>
      <c r="D21" s="24">
        <v>0</v>
      </c>
      <c r="E21" s="25">
        <v>0.08</v>
      </c>
      <c r="F21" s="88">
        <f>D21*E21*B21</f>
        <v>0</v>
      </c>
      <c r="G21" s="13"/>
      <c r="H21" s="23"/>
      <c r="I21" s="23"/>
      <c r="J21" s="23"/>
      <c r="K21" s="3"/>
      <c r="L21" s="3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82" t="s">
        <v>87</v>
      </c>
      <c r="B22" s="6">
        <v>1</v>
      </c>
      <c r="C22" s="86" t="s">
        <v>12</v>
      </c>
      <c r="D22" s="24">
        <v>0</v>
      </c>
      <c r="E22" s="21">
        <v>7.5</v>
      </c>
      <c r="F22" s="88">
        <f>D22*E22*B22</f>
        <v>0</v>
      </c>
      <c r="G22" s="13"/>
      <c r="H22" s="3"/>
      <c r="I22" s="23"/>
      <c r="J22" s="23"/>
      <c r="K22" s="3"/>
      <c r="L22" s="3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2" t="s">
        <v>15</v>
      </c>
      <c r="B23" s="82"/>
      <c r="C23" s="82"/>
      <c r="D23" s="82"/>
      <c r="E23" s="82"/>
      <c r="F23" s="82"/>
      <c r="G23" s="13"/>
      <c r="H23" s="23"/>
      <c r="I23" s="23"/>
      <c r="J23" s="23"/>
      <c r="K23" s="3"/>
      <c r="L23" s="3"/>
      <c r="M23" s="11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2" t="s">
        <v>16</v>
      </c>
      <c r="B24" s="6">
        <v>1</v>
      </c>
      <c r="C24" s="86" t="s">
        <v>17</v>
      </c>
      <c r="D24" s="12">
        <v>3.3880173813114989</v>
      </c>
      <c r="E24" s="28">
        <v>3.89</v>
      </c>
      <c r="F24" s="88">
        <f t="shared" ref="F24:F35" si="1">D24*E24*B24</f>
        <v>13.179387613301731</v>
      </c>
      <c r="G24" s="29"/>
      <c r="H24" s="23"/>
      <c r="I24" s="23"/>
      <c r="J24" s="23"/>
      <c r="K24" s="3"/>
      <c r="L24" s="3"/>
      <c r="M24" s="80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2" t="s">
        <v>18</v>
      </c>
      <c r="B25" s="6">
        <v>1</v>
      </c>
      <c r="C25" s="86" t="s">
        <v>12</v>
      </c>
      <c r="D25" s="86">
        <v>1</v>
      </c>
      <c r="E25" s="92">
        <v>7.6460633731313425</v>
      </c>
      <c r="F25" s="88">
        <f t="shared" si="1"/>
        <v>7.6460633731313425</v>
      </c>
      <c r="G25" s="13"/>
      <c r="H25" s="23"/>
      <c r="I25" s="23"/>
      <c r="J25" s="23"/>
      <c r="K25" s="3"/>
      <c r="L25" s="3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2" t="s">
        <v>19</v>
      </c>
      <c r="B26" s="6">
        <v>1</v>
      </c>
      <c r="C26" s="86" t="s">
        <v>17</v>
      </c>
      <c r="D26" s="12">
        <v>2.0274973147153599</v>
      </c>
      <c r="E26" s="28">
        <v>3.89</v>
      </c>
      <c r="F26" s="88">
        <f t="shared" si="1"/>
        <v>7.8869645542427502</v>
      </c>
      <c r="G26" s="13"/>
      <c r="H26" s="23"/>
      <c r="I26" s="23"/>
      <c r="J26" s="23"/>
      <c r="K26" s="3"/>
      <c r="L26" s="3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2" t="s">
        <v>20</v>
      </c>
      <c r="B27" s="6">
        <v>1</v>
      </c>
      <c r="C27" s="86" t="s">
        <v>12</v>
      </c>
      <c r="D27" s="86">
        <v>1</v>
      </c>
      <c r="E27" s="92">
        <v>6.8905269769523194</v>
      </c>
      <c r="F27" s="88">
        <f t="shared" si="1"/>
        <v>6.8905269769523194</v>
      </c>
      <c r="G27" s="15"/>
      <c r="H27" s="23"/>
      <c r="I27" s="23"/>
      <c r="J27" s="23"/>
      <c r="K27" s="3"/>
      <c r="L27" s="3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2" t="s">
        <v>21</v>
      </c>
      <c r="B28" s="6">
        <v>1</v>
      </c>
      <c r="C28" s="86" t="s">
        <v>22</v>
      </c>
      <c r="D28" s="30">
        <v>10</v>
      </c>
      <c r="E28" s="92">
        <v>6.9792790852130331</v>
      </c>
      <c r="F28" s="88">
        <f t="shared" si="1"/>
        <v>69.792790852130338</v>
      </c>
      <c r="G28" s="15"/>
      <c r="H28" s="23"/>
      <c r="I28" s="23"/>
      <c r="J28" s="23"/>
      <c r="K28" s="3"/>
      <c r="L28" s="3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2" t="s">
        <v>23</v>
      </c>
      <c r="B29" s="85"/>
      <c r="C29" s="86" t="s">
        <v>22</v>
      </c>
      <c r="D29" s="95">
        <v>10</v>
      </c>
      <c r="E29" s="92">
        <v>0.83457692307692322</v>
      </c>
      <c r="F29" s="88">
        <f>D29*E29</f>
        <v>8.3457692307692319</v>
      </c>
      <c r="G29" s="13"/>
      <c r="H29" s="23"/>
      <c r="I29" s="23"/>
      <c r="J29" s="23"/>
      <c r="K29" s="3"/>
      <c r="L29" s="3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2" t="s">
        <v>24</v>
      </c>
      <c r="B30" s="6">
        <v>1</v>
      </c>
      <c r="C30" s="86" t="s">
        <v>12</v>
      </c>
      <c r="D30" s="31">
        <v>1</v>
      </c>
      <c r="E30" s="21">
        <v>0</v>
      </c>
      <c r="F30" s="88">
        <f t="shared" si="1"/>
        <v>0</v>
      </c>
      <c r="G30" s="13"/>
      <c r="H30" s="23"/>
      <c r="I30" s="23"/>
      <c r="J30" s="23"/>
      <c r="K30" s="3"/>
      <c r="L30" s="3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2" t="s">
        <v>88</v>
      </c>
      <c r="B31" s="6">
        <v>1</v>
      </c>
      <c r="C31" s="86" t="s">
        <v>12</v>
      </c>
      <c r="D31" s="31">
        <v>1</v>
      </c>
      <c r="E31" s="21">
        <v>0</v>
      </c>
      <c r="F31" s="88">
        <f t="shared" si="1"/>
        <v>0</v>
      </c>
      <c r="G31" s="13"/>
      <c r="H31" s="23"/>
      <c r="I31" s="23"/>
      <c r="J31" s="23"/>
      <c r="K31" s="3"/>
      <c r="L31" s="3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2" t="s">
        <v>25</v>
      </c>
      <c r="B32" s="6">
        <v>1</v>
      </c>
      <c r="C32" s="86" t="s">
        <v>26</v>
      </c>
      <c r="D32" s="12">
        <v>0.68263611341972685</v>
      </c>
      <c r="E32" s="34">
        <v>11.33</v>
      </c>
      <c r="F32" s="88">
        <f t="shared" si="1"/>
        <v>7.7342671650455053</v>
      </c>
      <c r="G32" s="13"/>
      <c r="H32" s="23"/>
      <c r="I32" s="23"/>
      <c r="J32" s="23"/>
      <c r="K32" s="3"/>
      <c r="L32" s="3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2" t="s">
        <v>27</v>
      </c>
      <c r="B33" s="6">
        <v>1</v>
      </c>
      <c r="C33" s="86" t="s">
        <v>12</v>
      </c>
      <c r="D33" s="31">
        <v>1</v>
      </c>
      <c r="E33" s="21">
        <v>6</v>
      </c>
      <c r="F33" s="88">
        <f t="shared" si="1"/>
        <v>6</v>
      </c>
      <c r="G33" s="13"/>
      <c r="H33" s="23"/>
      <c r="I33" s="23"/>
      <c r="J33" s="23"/>
      <c r="K33" s="3"/>
      <c r="L33" s="3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2" t="s">
        <v>89</v>
      </c>
      <c r="B34" s="6">
        <v>1</v>
      </c>
      <c r="C34" s="86" t="s">
        <v>12</v>
      </c>
      <c r="D34" s="31">
        <v>1</v>
      </c>
      <c r="E34" s="21">
        <v>0</v>
      </c>
      <c r="F34" s="88">
        <f t="shared" si="1"/>
        <v>0</v>
      </c>
      <c r="G34" s="15"/>
      <c r="H34" s="23"/>
      <c r="I34" s="23"/>
      <c r="J34" s="23"/>
      <c r="K34" s="3"/>
      <c r="L34" s="39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2" t="s">
        <v>28</v>
      </c>
      <c r="B35" s="6">
        <v>1</v>
      </c>
      <c r="C35" s="86" t="s">
        <v>12</v>
      </c>
      <c r="D35" s="31">
        <v>1</v>
      </c>
      <c r="E35" s="21">
        <v>12.01</v>
      </c>
      <c r="F35" s="88">
        <f t="shared" si="1"/>
        <v>12.01</v>
      </c>
      <c r="G35" s="13"/>
      <c r="H35" s="23"/>
      <c r="I35" s="23"/>
      <c r="J35" s="23"/>
      <c r="K35" s="3"/>
      <c r="L35" s="39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2" t="s">
        <v>90</v>
      </c>
      <c r="B36" s="6">
        <v>1</v>
      </c>
      <c r="C36" s="86" t="s">
        <v>29</v>
      </c>
      <c r="D36" s="28">
        <v>4.45</v>
      </c>
      <c r="E36" s="88">
        <v>510.33356976557326</v>
      </c>
      <c r="F36" s="88">
        <f>((D36/100)*0.5*SUM(F6:F35)*B36)</f>
        <v>11.354921927284007</v>
      </c>
      <c r="G36" s="13"/>
      <c r="H36" s="23"/>
      <c r="I36" s="23"/>
      <c r="J36" s="23"/>
      <c r="K36" s="40"/>
      <c r="L36" s="40"/>
      <c r="M36" s="22"/>
      <c r="N36" s="23"/>
      <c r="O36" s="17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2" t="s">
        <v>30</v>
      </c>
      <c r="B37" s="6">
        <v>1</v>
      </c>
      <c r="C37" s="86" t="s">
        <v>12</v>
      </c>
      <c r="D37" s="28">
        <v>0</v>
      </c>
      <c r="E37" s="21">
        <v>0</v>
      </c>
      <c r="F37" s="88">
        <f>D37*E37*B37</f>
        <v>0</v>
      </c>
      <c r="G37" s="13"/>
      <c r="H37" s="23"/>
      <c r="I37" s="23"/>
      <c r="J37" s="23"/>
      <c r="K37" s="40"/>
      <c r="L37" s="40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2" t="s">
        <v>91</v>
      </c>
      <c r="B38" s="94"/>
      <c r="C38" s="86"/>
      <c r="D38" s="87" t="s">
        <v>101</v>
      </c>
      <c r="E38" s="87" t="s">
        <v>101</v>
      </c>
      <c r="F38" s="88"/>
      <c r="G38" s="13"/>
      <c r="H38" s="23"/>
      <c r="I38" s="23"/>
      <c r="J38" s="23"/>
      <c r="K38" s="40"/>
      <c r="L38" s="40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3" t="s">
        <v>92</v>
      </c>
      <c r="B39" s="6">
        <v>1</v>
      </c>
      <c r="C39" s="86" t="s">
        <v>100</v>
      </c>
      <c r="D39" s="92">
        <v>105</v>
      </c>
      <c r="E39" s="21">
        <v>0</v>
      </c>
      <c r="F39" s="88">
        <f>D39*E39*B39</f>
        <v>0</v>
      </c>
      <c r="G39" s="13"/>
      <c r="H39" s="23"/>
      <c r="I39" s="23"/>
      <c r="J39" s="23"/>
      <c r="K39" s="40"/>
      <c r="L39" s="40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3" t="s">
        <v>93</v>
      </c>
      <c r="B40" s="6">
        <v>1</v>
      </c>
      <c r="C40" s="86" t="s">
        <v>100</v>
      </c>
      <c r="D40" s="87">
        <v>105</v>
      </c>
      <c r="E40" s="21">
        <v>0.25</v>
      </c>
      <c r="F40" s="88">
        <f>D40*E40*B40</f>
        <v>26.25</v>
      </c>
      <c r="G40" s="13"/>
      <c r="H40" s="23"/>
      <c r="I40" s="23"/>
      <c r="J40" s="23"/>
      <c r="K40" s="3"/>
      <c r="L40" s="39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3" t="s">
        <v>94</v>
      </c>
      <c r="B41" s="6">
        <v>1</v>
      </c>
      <c r="C41" s="86" t="s">
        <v>100</v>
      </c>
      <c r="D41" s="87">
        <v>105</v>
      </c>
      <c r="E41" s="93">
        <v>0.01</v>
      </c>
      <c r="F41" s="88">
        <f>D41*E41*B41</f>
        <v>1.05</v>
      </c>
      <c r="G41" s="13"/>
      <c r="H41" s="23"/>
      <c r="I41" s="23"/>
      <c r="J41" s="23"/>
      <c r="K41" s="3"/>
      <c r="L41" s="39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2"/>
      <c r="B42" s="85"/>
      <c r="C42" s="86"/>
      <c r="D42" s="87" t="s">
        <v>101</v>
      </c>
      <c r="E42" s="92" t="s">
        <v>101</v>
      </c>
      <c r="F42" s="88"/>
      <c r="G42" s="13"/>
      <c r="H42" s="23"/>
      <c r="I42" s="23"/>
      <c r="J42" s="23"/>
      <c r="K42" s="3"/>
      <c r="L42" s="39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2" t="s">
        <v>31</v>
      </c>
      <c r="B43" s="82"/>
      <c r="C43" s="86" t="s">
        <v>12</v>
      </c>
      <c r="D43" s="86">
        <v>1</v>
      </c>
      <c r="E43" s="21">
        <v>0</v>
      </c>
      <c r="F43" s="92">
        <f>D43*E43</f>
        <v>0</v>
      </c>
      <c r="G43" s="13"/>
      <c r="H43" s="23"/>
      <c r="I43" s="23"/>
      <c r="J43" s="23"/>
      <c r="K43" s="3"/>
      <c r="L43" s="39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1" t="s">
        <v>32</v>
      </c>
      <c r="B44" s="82"/>
      <c r="C44" s="82"/>
      <c r="D44" s="82"/>
      <c r="E44" s="82"/>
      <c r="F44" s="83">
        <f>SUM(F6:F42)</f>
        <v>548.98849169285722</v>
      </c>
      <c r="G44" s="13"/>
      <c r="H44" s="23"/>
      <c r="I44" s="23"/>
      <c r="J44" s="23"/>
      <c r="K44" s="3"/>
      <c r="L44" s="39"/>
      <c r="M44" s="42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1" t="s">
        <v>33</v>
      </c>
      <c r="B45" s="81"/>
      <c r="C45" s="81"/>
      <c r="D45" s="81"/>
      <c r="E45" s="81"/>
      <c r="F45" s="84">
        <f>F3-F43-F44</f>
        <v>133.51150830714278</v>
      </c>
      <c r="G45" s="13"/>
      <c r="H45" s="23"/>
      <c r="I45" s="23"/>
      <c r="J45" s="23"/>
      <c r="K45" s="3"/>
      <c r="L45" s="39"/>
      <c r="M45" s="43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1" t="s">
        <v>34</v>
      </c>
      <c r="B46" s="82"/>
      <c r="C46" s="82"/>
      <c r="D46" s="82"/>
      <c r="E46" s="82"/>
      <c r="F46" s="82"/>
      <c r="G46" s="13"/>
      <c r="H46" s="23"/>
      <c r="I46" s="23"/>
      <c r="J46" s="23"/>
      <c r="K46" s="3"/>
      <c r="L46" s="39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2" t="s">
        <v>15</v>
      </c>
      <c r="B47" s="85"/>
      <c r="C47" s="86" t="s">
        <v>12</v>
      </c>
      <c r="D47" s="86">
        <v>1</v>
      </c>
      <c r="E47" s="87">
        <v>74.784723384049087</v>
      </c>
      <c r="F47" s="88">
        <f>D47*E47</f>
        <v>74.784723384049087</v>
      </c>
      <c r="G47" s="13"/>
      <c r="H47" s="23"/>
      <c r="I47" s="23"/>
      <c r="J47" s="23"/>
      <c r="K47" s="3"/>
      <c r="L47" s="39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2" t="s">
        <v>35</v>
      </c>
      <c r="B48" s="85"/>
      <c r="C48" s="86" t="s">
        <v>12</v>
      </c>
      <c r="D48" s="86">
        <v>1</v>
      </c>
      <c r="E48" s="87">
        <v>65.620693953163922</v>
      </c>
      <c r="F48" s="88">
        <f>D48*E48</f>
        <v>65.620693953163922</v>
      </c>
      <c r="G48" s="13"/>
      <c r="H48" s="23"/>
      <c r="I48" s="23"/>
      <c r="J48" s="23"/>
      <c r="K48" s="3"/>
      <c r="L48" s="39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2" t="s">
        <v>95</v>
      </c>
      <c r="B49" s="85"/>
      <c r="C49" s="86" t="s">
        <v>12</v>
      </c>
      <c r="D49" s="86">
        <v>1</v>
      </c>
      <c r="E49" s="87">
        <v>3.7392361692024547</v>
      </c>
      <c r="F49" s="88">
        <f>D49*E49</f>
        <v>3.7392361692024547</v>
      </c>
      <c r="G49" s="15"/>
      <c r="H49" s="23"/>
      <c r="I49" s="23"/>
      <c r="J49" s="23"/>
      <c r="K49" s="17"/>
      <c r="L49" s="17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1" t="s">
        <v>36</v>
      </c>
      <c r="B50" s="82"/>
      <c r="C50" s="82"/>
      <c r="D50" s="82"/>
      <c r="E50" s="82"/>
      <c r="F50" s="83">
        <f>SUM(F47:F49)</f>
        <v>144.14465350641547</v>
      </c>
      <c r="G50" s="13"/>
      <c r="H50" s="23"/>
      <c r="I50" s="23"/>
      <c r="J50" s="23"/>
      <c r="K50" s="17"/>
      <c r="L50" s="17"/>
      <c r="M50" s="42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1" t="s">
        <v>37</v>
      </c>
      <c r="B51" s="81"/>
      <c r="C51" s="81"/>
      <c r="D51" s="81"/>
      <c r="E51" s="81"/>
      <c r="F51" s="84">
        <f>F44+F50</f>
        <v>693.13314519927269</v>
      </c>
      <c r="G51" s="13"/>
      <c r="H51" s="23"/>
      <c r="I51" s="23"/>
      <c r="J51" s="23"/>
      <c r="K51" s="17"/>
      <c r="L51" s="17"/>
      <c r="M51" s="43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9" t="s">
        <v>38</v>
      </c>
      <c r="B52" s="89"/>
      <c r="C52" s="89"/>
      <c r="D52" s="89"/>
      <c r="E52" s="89"/>
      <c r="F52" s="90">
        <f>F3-F43-F51</f>
        <v>-10.63314519927269</v>
      </c>
      <c r="G52" s="29"/>
      <c r="H52" s="23"/>
      <c r="I52" s="23"/>
      <c r="J52" s="23"/>
      <c r="K52" s="17"/>
      <c r="L52" s="17"/>
      <c r="M52" s="43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1"/>
      <c r="B53" s="91"/>
      <c r="C53" s="91"/>
      <c r="D53" s="91"/>
      <c r="E53" s="91"/>
      <c r="F53" s="91"/>
      <c r="G53" s="14"/>
      <c r="H53" s="23"/>
      <c r="I53" s="23"/>
      <c r="J53" s="23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2" t="s">
        <v>96</v>
      </c>
      <c r="B54" s="82"/>
      <c r="C54" s="86"/>
      <c r="D54" s="86"/>
      <c r="E54" s="87"/>
      <c r="F54" s="92"/>
      <c r="G54" s="13"/>
      <c r="H54" s="23"/>
      <c r="I54" s="23"/>
      <c r="J54" s="23"/>
      <c r="K54" s="17"/>
      <c r="L54" s="17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2" t="s">
        <v>97</v>
      </c>
      <c r="B55" s="82"/>
      <c r="C55" s="86"/>
      <c r="D55" s="86"/>
      <c r="E55" s="87"/>
      <c r="F55" s="92"/>
      <c r="G55" s="13"/>
      <c r="H55" s="23"/>
      <c r="I55" s="23"/>
      <c r="J55" s="23"/>
      <c r="K55" s="17"/>
      <c r="L55" s="17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2" t="s">
        <v>98</v>
      </c>
      <c r="B56" s="81"/>
      <c r="C56" s="81"/>
      <c r="D56" s="81"/>
      <c r="E56" s="81"/>
      <c r="F56" s="84"/>
      <c r="G56" s="13"/>
      <c r="H56" s="23"/>
      <c r="I56" s="23"/>
      <c r="J56" s="23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2"/>
      <c r="B57" s="81"/>
      <c r="C57" s="81"/>
      <c r="D57" s="81"/>
      <c r="E57" s="81"/>
      <c r="F57" s="84"/>
      <c r="G57" s="9"/>
      <c r="H57" s="23"/>
      <c r="I57" s="23"/>
      <c r="J57" s="23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6"/>
      <c r="B58" s="107"/>
      <c r="C58" s="107"/>
      <c r="D58" s="107"/>
      <c r="E58" s="107"/>
      <c r="F58" s="108"/>
      <c r="G58" s="109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5">
      <c r="A59" s="39"/>
      <c r="B59" s="39"/>
      <c r="C59" s="39"/>
      <c r="D59" s="39"/>
      <c r="E59" s="39"/>
      <c r="F59" s="39"/>
      <c r="G59" s="3"/>
      <c r="H59" s="23"/>
      <c r="I59" s="23"/>
      <c r="J59" s="2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5">
      <c r="A60" s="39"/>
      <c r="B60" s="39"/>
      <c r="C60" s="39"/>
      <c r="D60" s="39"/>
      <c r="E60" s="39"/>
      <c r="F60" s="39"/>
      <c r="G60" s="3"/>
      <c r="H60" s="23"/>
      <c r="I60" s="23"/>
      <c r="J60" s="2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4"/>
      <c r="D61" s="3"/>
      <c r="E61" s="3"/>
      <c r="F61" s="3"/>
      <c r="G61" s="3"/>
      <c r="H61" s="23"/>
      <c r="I61" s="23"/>
      <c r="J61" s="2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5"/>
      <c r="C62" s="45"/>
      <c r="D62" s="3"/>
      <c r="E62" s="3"/>
      <c r="F62" s="3"/>
      <c r="G62" s="3"/>
      <c r="H62" s="23"/>
      <c r="I62" s="23"/>
      <c r="J62" s="2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5"/>
      <c r="C63" s="45"/>
      <c r="D63" s="3"/>
      <c r="E63" s="3"/>
      <c r="F63" s="3"/>
      <c r="G63" s="3"/>
      <c r="H63" s="23"/>
      <c r="I63" s="23"/>
      <c r="J63" s="2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5"/>
      <c r="C64" s="45"/>
      <c r="D64" s="3"/>
      <c r="E64" s="3"/>
      <c r="F64" s="3"/>
      <c r="G64" s="3"/>
      <c r="H64" s="23"/>
      <c r="I64" s="23"/>
      <c r="J64" s="2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5">
      <c r="A65" s="3"/>
      <c r="B65" s="3"/>
      <c r="C65" s="3"/>
      <c r="D65" s="3"/>
      <c r="E65" s="3"/>
      <c r="F65" s="3"/>
      <c r="G65" s="3"/>
      <c r="H65" s="23"/>
      <c r="I65" s="23"/>
      <c r="J65" s="2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5">
      <c r="A66" s="3"/>
      <c r="B66" s="3"/>
      <c r="C66" s="3"/>
      <c r="D66" s="3"/>
      <c r="E66" s="3"/>
      <c r="F66" s="3"/>
      <c r="G66" s="3"/>
      <c r="H66" s="23"/>
      <c r="I66" s="23"/>
      <c r="J66" s="2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5">
      <c r="A67" s="3"/>
      <c r="B67" s="3"/>
      <c r="C67" s="3"/>
      <c r="D67" s="3"/>
      <c r="E67" s="3"/>
      <c r="F67" s="3"/>
      <c r="G67" s="3"/>
      <c r="H67" s="23"/>
      <c r="I67" s="23"/>
      <c r="J67" s="2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5">
      <c r="A68" s="3"/>
      <c r="B68" s="3"/>
      <c r="C68" s="3"/>
      <c r="D68" s="3"/>
      <c r="E68" s="3"/>
      <c r="F68" s="3"/>
      <c r="G68" s="3"/>
      <c r="H68" s="23"/>
      <c r="I68" s="23"/>
      <c r="J68" s="2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5">
      <c r="A69" s="3"/>
      <c r="B69" s="3"/>
      <c r="C69" s="3"/>
      <c r="D69" s="3"/>
      <c r="E69" s="3"/>
      <c r="F69" s="3"/>
      <c r="G69" s="3"/>
      <c r="H69" s="23"/>
      <c r="I69" s="23"/>
      <c r="J69" s="2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5">
      <c r="A70" s="3"/>
      <c r="B70" s="3"/>
      <c r="C70" s="3"/>
      <c r="D70" s="3"/>
      <c r="E70" s="3"/>
      <c r="F70" s="3"/>
      <c r="G70" s="3"/>
      <c r="H70" s="23"/>
      <c r="I70" s="23"/>
      <c r="J70" s="2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5">
      <c r="A71" s="3"/>
      <c r="B71" s="3"/>
      <c r="C71" s="3"/>
      <c r="D71" s="3"/>
      <c r="E71" s="3"/>
      <c r="F71" s="3"/>
      <c r="G71" s="3"/>
      <c r="H71" s="23"/>
      <c r="I71" s="23"/>
      <c r="J71" s="2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x14ac:dyDescent="0.25">
      <c r="A72" s="3"/>
      <c r="B72" s="3"/>
      <c r="C72" s="3"/>
      <c r="D72" s="3"/>
      <c r="E72" s="3"/>
      <c r="F72" s="3"/>
      <c r="G72" s="3"/>
      <c r="H72" s="23"/>
      <c r="I72" s="23"/>
      <c r="J72" s="2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x14ac:dyDescent="0.25">
      <c r="A73" s="3"/>
      <c r="B73" s="3"/>
      <c r="C73" s="3"/>
      <c r="D73" s="3"/>
      <c r="E73" s="3"/>
      <c r="F73" s="3"/>
      <c r="G73" s="3"/>
      <c r="H73" s="23"/>
      <c r="I73" s="23"/>
      <c r="J73" s="2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x14ac:dyDescent="0.25">
      <c r="A74" s="3"/>
      <c r="B74" s="3"/>
      <c r="C74" s="3"/>
      <c r="D74" s="3"/>
      <c r="E74" s="3"/>
      <c r="F74" s="3"/>
      <c r="G74" s="3"/>
      <c r="H74" s="23"/>
      <c r="I74" s="23"/>
      <c r="J74" s="2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x14ac:dyDescent="0.25">
      <c r="A75" s="3"/>
      <c r="B75" s="3"/>
      <c r="C75" s="3"/>
      <c r="D75" s="3"/>
      <c r="E75" s="3"/>
      <c r="F75" s="3"/>
      <c r="G75" s="3"/>
      <c r="H75" s="23"/>
      <c r="I75" s="23"/>
      <c r="J75" s="2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2021-11-20T01:08:20Z</dcterms:created>
  <dcterms:modified xsi:type="dcterms:W3CDTF">2022-03-16T04:20:23Z</dcterms:modified>
</cp:coreProperties>
</file>