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276E5230-0E0F-4B88-9C34-98B894BE8925}" xr6:coauthVersionLast="47" xr6:coauthVersionMax="47" xr10:uidLastSave="{00000000-0000-0000-0000-000000000000}"/>
  <bookViews>
    <workbookView xWindow="7500" yWindow="585" windowWidth="21405" windowHeight="14760" activeTab="1" xr2:uid="{D032F3E0-6775-4BB4-BAC0-7445A168682B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Field_Activities!$A$2:$D$18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" i="1" l="1"/>
  <c r="F48" i="1" l="1"/>
  <c r="F49" i="1"/>
  <c r="F43" i="1"/>
  <c r="F41" i="1"/>
  <c r="F40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29" i="1" l="1"/>
  <c r="F39" i="1"/>
  <c r="F4" i="1" s="1"/>
  <c r="F47" i="1"/>
  <c r="F50" i="1" s="1"/>
  <c r="F28" i="1"/>
  <c r="F36" i="1" s="1"/>
  <c r="F44" i="1" l="1"/>
  <c r="F45" i="1" s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B689B961-8A01-4734-B0B7-3C7C39991DD2}">
      <text>
        <r>
          <rPr>
            <sz val="9"/>
            <color indexed="81"/>
            <rFont val="Tahoma"/>
            <family val="2"/>
          </rPr>
          <t>Seeding rate of 47,500 seed per acre at $3.01/thousand seed.</t>
        </r>
      </text>
    </comment>
    <comment ref="F13" authorId="0" shapeId="0" xr:uid="{B104327E-1A92-46EE-9C6E-AF576F735736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$2.47/pt
8 oz Dicamba at $0.40/oz
1.5 pt 2,4-D at $2.64/pt
1.6 oz Cotoran at $5.79/oz
32 oz Gramoxone at $0.19/oz
22 oz Xtendimax at $0.42/oz
32 oz Glufosinate at $0.59/oz
12.8 oz Outlook at $0.87 oz
32 oz Glufosinate at $0.49/oz
1 pt Metolachlor at $5.02/pt
32 oz Glufosinate at $0.59/oz
1.5 pt Direx at $2.44/pt
1.5 qt MSMA 6 at $6.84/qt</t>
        </r>
      </text>
    </comment>
    <comment ref="F14" authorId="0" shapeId="0" xr:uid="{F25AA70A-7E83-474D-B8E8-1FFB1C452148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2 oz Thiamethoxam at $1.53/oz
2 oz Transform at $7.63/oz
2 oz Transform at $7.63/oz
0.75 lb Acephate at $8.58/lb</t>
        </r>
      </text>
    </comment>
    <comment ref="F16" authorId="0" shapeId="0" xr:uid="{701D073D-6EAA-496C-B526-ED6879700DF2}">
      <text>
        <r>
          <rPr>
            <b/>
            <sz val="9"/>
            <color indexed="81"/>
            <rFont val="Tahoma"/>
            <family val="2"/>
          </rPr>
          <t>Growth Regulator Details:</t>
        </r>
        <r>
          <rPr>
            <sz val="9"/>
            <color indexed="81"/>
            <rFont val="Tahoma"/>
            <family val="2"/>
          </rPr>
          <t xml:space="preserve">
16 oz Mepiquat Chloride at $0.09/oz
16 oz Mepiquat Chloride at $0.09/oz </t>
        </r>
      </text>
    </comment>
    <comment ref="F17" authorId="0" shapeId="0" xr:uid="{FC50F0E7-47F5-4756-9B21-B5FCA0228865}">
      <text>
        <r>
          <rPr>
            <b/>
            <sz val="9"/>
            <color indexed="81"/>
            <rFont val="Tahoma"/>
            <family val="2"/>
          </rPr>
          <t>Defoliant Details:</t>
        </r>
        <r>
          <rPr>
            <sz val="9"/>
            <color indexed="81"/>
            <rFont val="Tahoma"/>
            <family val="2"/>
          </rPr>
          <t xml:space="preserve">
2 oz Dropp at $2.07/oz
6 oz Folex at $0.73/oz
6 oz Prep at $0.24/oz
8 oz Folex at $0.73/oz
32 oz Prep at $0.24/oz</t>
        </r>
      </text>
    </comment>
  </commentList>
</comments>
</file>

<file path=xl/sharedStrings.xml><?xml version="1.0" encoding="utf-8"?>
<sst xmlns="http://schemas.openxmlformats.org/spreadsheetml/2006/main" count="183" uniqueCount="120">
  <si>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</si>
  <si>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</si>
  <si>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</si>
  <si>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</si>
  <si>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</si>
  <si>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</si>
  <si>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</si>
  <si>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</si>
  <si>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</si>
  <si>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</si>
  <si>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</si>
  <si>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</si>
  <si>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</si>
  <si>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</si>
  <si>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</si>
  <si>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DAP (18-46-0)</t>
  </si>
  <si>
    <t>Lbs</t>
  </si>
  <si>
    <t>Herbicide</t>
  </si>
  <si>
    <t>Acre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</si>
  <si>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</si>
  <si>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</si>
  <si>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</si>
  <si>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</si>
  <si>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</si>
  <si>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</si>
  <si>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</si>
  <si>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</si>
  <si>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</si>
  <si>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</si>
  <si>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</si>
  <si>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</si>
  <si>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</si>
  <si>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</si>
  <si>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</si>
  <si>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</si>
  <si>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</si>
  <si>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</si>
  <si>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</si>
  <si>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</si>
  <si>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</si>
  <si>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</si>
  <si>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</si>
  <si>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</si>
  <si>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</si>
  <si>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</si>
  <si>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</si>
  <si>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</si>
  <si>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B3XF</t>
  </si>
  <si>
    <t>Estimated Cost Per Acre*</t>
  </si>
  <si>
    <t>Hipper</t>
  </si>
  <si>
    <t>12 Row</t>
  </si>
  <si>
    <t>Fall Tillage</t>
  </si>
  <si>
    <t>Self-Propelled Sprayer</t>
  </si>
  <si>
    <t>90 ft.</t>
  </si>
  <si>
    <t>Herbicide ( Burndown)</t>
  </si>
  <si>
    <t>2 pt Glyphosate, 8 oz  Dicamba, 1.5 pt 2,4-D</t>
  </si>
  <si>
    <t>Tillage</t>
  </si>
  <si>
    <t>Fertilizer Spreader</t>
  </si>
  <si>
    <t>30 ft.</t>
  </si>
  <si>
    <t>Fertilizer</t>
  </si>
  <si>
    <t>75 lbs DAP, 75 lbs Potash, 1 lb Boron</t>
  </si>
  <si>
    <t>Do All (Seedbed Finisher)</t>
  </si>
  <si>
    <t>Planter</t>
  </si>
  <si>
    <t>Plant</t>
  </si>
  <si>
    <t>47,500 seed</t>
  </si>
  <si>
    <t>Herbicide at Planting</t>
  </si>
  <si>
    <t>1.6 pt Cotoran, 32 oz Gramoxone, 22 oz Xtendimax</t>
  </si>
  <si>
    <t>150 lbs Urea</t>
  </si>
  <si>
    <t>Herbicide, Insecticide,          Growth Regulator</t>
  </si>
  <si>
    <t>32 oz Glufosinate, 1 pt Metolachlor,                            2 oz Thiamethoxam, 16 oz Mepiquat Chloride</t>
  </si>
  <si>
    <t>Hooded Sprayer</t>
  </si>
  <si>
    <t>32 oz Glufosinate, 1.5 pt Direx, 1.5 qt MSMA 6</t>
  </si>
  <si>
    <t>2 oz Transform</t>
  </si>
  <si>
    <t>Insecticide, Growth Regulator</t>
  </si>
  <si>
    <t>2 oz Transform, 16 oz Mepiquat Chloride</t>
  </si>
  <si>
    <t>0.75 lbs Acephate</t>
  </si>
  <si>
    <t>Defoliant</t>
  </si>
  <si>
    <t>2 oz Dropp, 6 oz Folex, 6 oz Prep</t>
  </si>
  <si>
    <t>8 oz Folex, 32 oz Prep</t>
  </si>
  <si>
    <t>Cotton Picker: Module-Building</t>
  </si>
  <si>
    <t>6 Row</t>
  </si>
  <si>
    <t>Harvest</t>
  </si>
  <si>
    <t>Module Handler with Tractor</t>
  </si>
  <si>
    <t>Mower</t>
  </si>
  <si>
    <t>20 ft.</t>
  </si>
  <si>
    <t>Mow Stalks</t>
  </si>
  <si>
    <t>*Costs per acre include costs associated with the field trip and inputs.</t>
  </si>
  <si>
    <t>Table 12. 2022 Cotton Enterprise Budget, B3XF, No Irrigation</t>
  </si>
  <si>
    <t>Table A-12. Cotton Field Activities, B3XF, No Irrigation</t>
  </si>
  <si>
    <t>Cottonseed Value</t>
  </si>
  <si>
    <t>Phosphate (0-46-0)</t>
  </si>
  <si>
    <t>Potash (0-0-60)</t>
  </si>
  <si>
    <t>Ammonium Sulfate (21-0-0-24)</t>
  </si>
  <si>
    <t>Boron 15%</t>
  </si>
  <si>
    <t>Nematicide</t>
  </si>
  <si>
    <t>Growth Regulator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</si>
  <si>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</si>
  <si>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</si>
  <si>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</si>
  <si>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</si>
  <si>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</si>
  <si>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Round Module Cover</t>
  </si>
  <si>
    <r>
      <t>Boll Weevil Eradication Fee</t>
    </r>
    <r>
      <rPr>
        <vertAlign val="superscript"/>
        <sz val="11"/>
        <rFont val="Times New Roman"/>
        <family val="1"/>
      </rPr>
      <t>3</t>
    </r>
  </si>
  <si>
    <t>Interest, Annual Rate Applied for 6 Months</t>
  </si>
  <si>
    <r>
      <t>Post-Harvest Expense</t>
    </r>
    <r>
      <rPr>
        <vertAlign val="superscript"/>
        <sz val="11"/>
        <rFont val="Times New Roman"/>
        <family val="1"/>
      </rPr>
      <t>4</t>
    </r>
  </si>
  <si>
    <r>
      <t>Farm Overhead</t>
    </r>
    <r>
      <rPr>
        <vertAlign val="superscript"/>
        <sz val="11"/>
        <rFont val="Times New Roman"/>
        <family val="1"/>
      </rPr>
      <t>5</t>
    </r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</si>
  <si>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</si>
  <si>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</si>
  <si>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Boll weevil eradication fee is $3 in Arkansas.</t>
  </si>
  <si>
    <t>Note 4: Cottonseed value deducted from post-harvest expenses for calculating operating expenses.</t>
  </si>
  <si>
    <t>Note 5: Estimate based on machinery on machinery and equipment.</t>
  </si>
  <si>
    <t>Lbs/ac</t>
  </si>
  <si>
    <t>Ton</t>
  </si>
  <si>
    <t>Bale</t>
  </si>
  <si>
    <t xml:space="preserve"> </t>
  </si>
  <si>
    <t>Custom Aerial Application</t>
  </si>
  <si>
    <t>32 oz Glufosinate, 12.8 oz Outlook</t>
  </si>
  <si>
    <t>Hauling, Ginning</t>
  </si>
  <si>
    <t>Storage and Warehousing</t>
  </si>
  <si>
    <t>Promotions, Boards, Classing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</si>
</sst>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Continuous" vertical="center"/>
    </xf>
    <xf numFmtId="0" fontId="0" fillId="4" borderId="0" xfId="0" applyFill="1"/>
    <xf numFmtId="0" fontId="4" fillId="4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left"/>
    </xf>
    <xf numFmtId="9" fontId="6" fillId="5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Alignment="1">
      <alignment horizontal="right"/>
    </xf>
    <xf numFmtId="4" fontId="6" fillId="5" borderId="0" xfId="0" applyNumberFormat="1" applyFont="1" applyFill="1" applyAlignment="1" applyProtection="1">
      <alignment horizontal="right" vertical="center"/>
      <protection locked="0"/>
    </xf>
    <xf numFmtId="2" fontId="6" fillId="5" borderId="0" xfId="0" applyNumberFormat="1" applyFont="1" applyFill="1" applyAlignment="1" applyProtection="1">
      <alignment horizontal="right" vertical="center"/>
      <protection locked="0"/>
    </xf>
    <xf numFmtId="4" fontId="6" fillId="2" borderId="0" xfId="0" applyNumberFormat="1" applyFont="1" applyFill="1" applyAlignment="1">
      <alignment horizontal="right"/>
    </xf>
    <xf numFmtId="0" fontId="3" fillId="3" borderId="3" xfId="0" applyFont="1" applyFill="1" applyBorder="1" applyAlignment="1">
      <alignment horizontal="right"/>
    </xf>
    <xf numFmtId="0" fontId="6" fillId="2" borderId="0" xfId="0" applyFont="1" applyFill="1"/>
    <xf numFmtId="9" fontId="6" fillId="2" borderId="0" xfId="0" applyNumberFormat="1" applyFont="1" applyFill="1" applyAlignment="1">
      <alignment horizontal="right"/>
    </xf>
    <xf numFmtId="2" fontId="6" fillId="2" borderId="0" xfId="0" applyNumberFormat="1" applyFont="1" applyFill="1"/>
    <xf numFmtId="2" fontId="6" fillId="2" borderId="0" xfId="0" applyNumberFormat="1" applyFont="1" applyFill="1" applyAlignment="1">
      <alignment horizontal="right"/>
    </xf>
    <xf numFmtId="0" fontId="8" fillId="3" borderId="3" xfId="0" applyFont="1" applyFill="1" applyBorder="1"/>
    <xf numFmtId="0" fontId="9" fillId="4" borderId="0" xfId="0" applyFont="1" applyFill="1"/>
    <xf numFmtId="0" fontId="6" fillId="4" borderId="0" xfId="0" applyFont="1" applyFill="1"/>
    <xf numFmtId="0" fontId="2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 applyProtection="1">
      <alignment horizontal="right"/>
      <protection locked="0"/>
    </xf>
    <xf numFmtId="4" fontId="8" fillId="3" borderId="3" xfId="0" applyNumberFormat="1" applyFont="1" applyFill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2" fontId="8" fillId="3" borderId="3" xfId="0" applyNumberFormat="1" applyFont="1" applyFill="1" applyBorder="1" applyAlignment="1">
      <alignment horizontal="right"/>
    </xf>
    <xf numFmtId="2" fontId="6" fillId="4" borderId="0" xfId="0" applyNumberFormat="1" applyFont="1" applyFill="1" applyAlignment="1">
      <alignment horizontal="right"/>
    </xf>
    <xf numFmtId="0" fontId="8" fillId="4" borderId="0" xfId="0" applyFont="1" applyFill="1"/>
    <xf numFmtId="0" fontId="1" fillId="4" borderId="0" xfId="0" applyFont="1" applyFill="1"/>
    <xf numFmtId="0" fontId="10" fillId="4" borderId="0" xfId="0" applyFont="1" applyFill="1"/>
    <xf numFmtId="1" fontId="6" fillId="5" borderId="0" xfId="0" applyNumberFormat="1" applyFont="1" applyFill="1" applyAlignment="1" applyProtection="1">
      <alignment horizontal="right"/>
      <protection locked="0"/>
    </xf>
    <xf numFmtId="2" fontId="6" fillId="5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>
      <alignment horizontal="right"/>
    </xf>
    <xf numFmtId="4" fontId="9" fillId="4" borderId="0" xfId="0" applyNumberFormat="1" applyFont="1" applyFill="1"/>
    <xf numFmtId="0" fontId="6" fillId="5" borderId="0" xfId="0" applyFont="1" applyFill="1" applyAlignment="1" applyProtection="1">
      <alignment horizontal="right"/>
      <protection locked="0"/>
    </xf>
    <xf numFmtId="164" fontId="6" fillId="5" borderId="0" xfId="0" applyNumberFormat="1" applyFont="1" applyFill="1" applyAlignment="1" applyProtection="1">
      <alignment horizontal="right"/>
      <protection locked="0"/>
    </xf>
    <xf numFmtId="0" fontId="9" fillId="4" borderId="0" xfId="0" applyFont="1" applyFill="1" applyAlignment="1">
      <alignment horizontal="center"/>
    </xf>
    <xf numFmtId="0" fontId="11" fillId="4" borderId="0" xfId="0" applyFont="1" applyFill="1"/>
    <xf numFmtId="2" fontId="6" fillId="4" borderId="0" xfId="0" applyNumberFormat="1" applyFont="1" applyFill="1" applyAlignment="1" applyProtection="1">
      <alignment horizontal="right"/>
      <protection locked="0"/>
    </xf>
    <xf numFmtId="4" fontId="8" fillId="3" borderId="4" xfId="0" applyNumberFormat="1" applyFont="1" applyFill="1" applyBorder="1" applyAlignment="1">
      <alignment horizontal="right"/>
    </xf>
    <xf numFmtId="1" fontId="6" fillId="4" borderId="0" xfId="0" applyNumberFormat="1" applyFont="1" applyFill="1" applyAlignment="1" applyProtection="1">
      <alignment horizontal="right"/>
      <protection locked="0"/>
    </xf>
    <xf numFmtId="1" fontId="6" fillId="2" borderId="0" xfId="0" applyNumberFormat="1" applyFont="1" applyFill="1" applyAlignment="1">
      <alignment horizontal="right"/>
    </xf>
    <xf numFmtId="0" fontId="6" fillId="4" borderId="0" xfId="0" applyFont="1" applyFill="1" applyAlignment="1" applyProtection="1">
      <alignment horizontal="right"/>
      <protection locked="0"/>
    </xf>
    <xf numFmtId="0" fontId="2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4" fontId="6" fillId="4" borderId="0" xfId="0" applyNumberFormat="1" applyFont="1" applyFill="1" applyAlignment="1" applyProtection="1">
      <alignment horizontal="right"/>
      <protection locked="0"/>
    </xf>
    <xf numFmtId="0" fontId="6" fillId="4" borderId="0" xfId="0" applyFont="1" applyFill="1" applyAlignment="1">
      <alignment horizontal="centerContinuous"/>
    </xf>
    <xf numFmtId="9" fontId="6" fillId="4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0" fontId="12" fillId="4" borderId="0" xfId="0" applyFont="1" applyFill="1"/>
    <xf numFmtId="2" fontId="6" fillId="4" borderId="0" xfId="0" applyNumberFormat="1" applyFont="1" applyFill="1"/>
    <xf numFmtId="2" fontId="6" fillId="4" borderId="0" xfId="0" applyNumberFormat="1" applyFont="1" applyFill="1" applyAlignment="1">
      <alignment horizontal="center"/>
    </xf>
    <xf numFmtId="9" fontId="13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4" borderId="0" xfId="0" applyNumberFormat="1" applyFont="1" applyFill="1"/>
    <xf numFmtId="0" fontId="2" fillId="2" borderId="1" xfId="0" applyFont="1" applyFill="1" applyBorder="1"/>
    <xf numFmtId="166" fontId="2" fillId="2" borderId="5" xfId="0" applyNumberFormat="1" applyFont="1" applyFill="1" applyBorder="1"/>
    <xf numFmtId="0" fontId="8" fillId="2" borderId="0" xfId="0" applyFont="1" applyFill="1"/>
    <xf numFmtId="0" fontId="6" fillId="2" borderId="6" xfId="0" applyFont="1" applyFill="1" applyBorder="1"/>
    <xf numFmtId="0" fontId="2" fillId="2" borderId="6" xfId="0" applyFont="1" applyFill="1" applyBorder="1"/>
    <xf numFmtId="166" fontId="2" fillId="2" borderId="7" xfId="0" applyNumberFormat="1" applyFont="1" applyFill="1" applyBorder="1"/>
    <xf numFmtId="0" fontId="8" fillId="3" borderId="4" xfId="0" applyFont="1" applyFill="1" applyBorder="1"/>
    <xf numFmtId="0" fontId="6" fillId="4" borderId="0" xfId="0" applyFont="1" applyFill="1" applyAlignment="1">
      <alignment horizontal="right"/>
    </xf>
    <xf numFmtId="0" fontId="2" fillId="4" borderId="0" xfId="0" applyFont="1" applyFill="1"/>
    <xf numFmtId="0" fontId="0" fillId="5" borderId="0" xfId="0" applyFill="1"/>
    <xf numFmtId="0" fontId="15" fillId="4" borderId="0" xfId="1" applyFont="1" applyFill="1" applyProtection="1">
      <protection locked="0"/>
    </xf>
    <xf numFmtId="0" fontId="0" fillId="4" borderId="10" xfId="0" applyFill="1" applyBorder="1"/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13" xfId="0" applyFont="1" applyFill="1" applyBorder="1"/>
    <xf numFmtId="0" fontId="16" fillId="4" borderId="14" xfId="0" applyFont="1" applyFill="1" applyBorder="1"/>
    <xf numFmtId="0" fontId="16" fillId="4" borderId="15" xfId="0" applyFont="1" applyFill="1" applyBorder="1" applyAlignment="1">
      <alignment horizontal="center"/>
    </xf>
    <xf numFmtId="0" fontId="16" fillId="4" borderId="16" xfId="0" applyFont="1" applyFill="1" applyBorder="1"/>
    <xf numFmtId="166" fontId="16" fillId="4" borderId="16" xfId="0" applyNumberFormat="1" applyFont="1" applyFill="1" applyBorder="1" applyAlignment="1">
      <alignment horizontal="center"/>
    </xf>
    <xf numFmtId="0" fontId="16" fillId="4" borderId="17" xfId="0" applyFont="1" applyFill="1" applyBorder="1"/>
    <xf numFmtId="0" fontId="16" fillId="4" borderId="0" xfId="0" applyFont="1" applyFill="1"/>
    <xf numFmtId="0" fontId="16" fillId="4" borderId="18" xfId="0" applyFont="1" applyFill="1" applyBorder="1" applyAlignment="1">
      <alignment horizontal="center"/>
    </xf>
    <xf numFmtId="166" fontId="16" fillId="4" borderId="18" xfId="0" applyNumberFormat="1" applyFont="1" applyFill="1" applyBorder="1" applyAlignment="1">
      <alignment horizontal="center"/>
    </xf>
    <xf numFmtId="0" fontId="16" fillId="4" borderId="19" xfId="0" applyFont="1" applyFill="1" applyBorder="1"/>
    <xf numFmtId="0" fontId="17" fillId="4" borderId="19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8" fillId="4" borderId="0" xfId="0" applyFont="1" applyFill="1"/>
    <xf numFmtId="0" fontId="16" fillId="4" borderId="18" xfId="0" applyFont="1" applyFill="1" applyBorder="1" applyAlignment="1">
      <alignment horizontal="center" wrapText="1"/>
    </xf>
    <xf numFmtId="166" fontId="16" fillId="4" borderId="18" xfId="0" applyNumberFormat="1" applyFont="1" applyFill="1" applyBorder="1" applyAlignment="1">
      <alignment horizontal="center" wrapText="1"/>
    </xf>
    <xf numFmtId="0" fontId="16" fillId="4" borderId="20" xfId="0" applyFont="1" applyFill="1" applyBorder="1"/>
    <xf numFmtId="0" fontId="16" fillId="4" borderId="21" xfId="0" applyFont="1" applyFill="1" applyBorder="1"/>
    <xf numFmtId="0" fontId="16" fillId="4" borderId="22" xfId="0" applyFont="1" applyFill="1" applyBorder="1"/>
    <xf numFmtId="0" fontId="16" fillId="4" borderId="6" xfId="0" applyFont="1" applyFill="1" applyBorder="1"/>
    <xf numFmtId="0" fontId="16" fillId="4" borderId="23" xfId="0" applyFont="1" applyFill="1" applyBorder="1" applyAlignment="1">
      <alignment horizontal="center"/>
    </xf>
    <xf numFmtId="166" fontId="16" fillId="4" borderId="24" xfId="0" applyNumberFormat="1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0" fillId="4" borderId="25" xfId="0" applyFill="1" applyBorder="1"/>
    <xf numFmtId="166" fontId="17" fillId="4" borderId="12" xfId="0" applyNumberFormat="1" applyFont="1" applyFill="1" applyBorder="1" applyAlignment="1">
      <alignment horizontal="center"/>
    </xf>
    <xf numFmtId="0" fontId="0" fillId="4" borderId="22" xfId="0" applyFill="1" applyBorder="1"/>
    <xf numFmtId="166" fontId="17" fillId="4" borderId="23" xfId="0" applyNumberFormat="1" applyFont="1" applyFill="1" applyBorder="1" applyAlignment="1">
      <alignment horizontal="center"/>
    </xf>
    <xf numFmtId="0" fontId="0" fillId="4" borderId="23" xfId="0" applyFill="1" applyBorder="1"/>
    <xf numFmtId="0" fontId="17" fillId="4" borderId="0" xfId="0" applyFont="1" applyFill="1"/>
    <xf numFmtId="0" fontId="16" fillId="4" borderId="0" xfId="0" applyFont="1" applyFill="1" applyAlignment="1">
      <alignment horizontal="center"/>
    </xf>
    <xf numFmtId="0" fontId="6" fillId="2" borderId="0" xfId="0" applyFont="1" applyFill="1" applyAlignment="1">
      <alignment horizontal="left" indent="1"/>
    </xf>
    <xf numFmtId="0" fontId="6" fillId="3" borderId="0" xfId="0" applyFont="1" applyFill="1"/>
    <xf numFmtId="0" fontId="2" fillId="3" borderId="0" xfId="0" applyFont="1" applyFill="1"/>
    <xf numFmtId="166" fontId="2" fillId="3" borderId="0" xfId="0" applyNumberFormat="1" applyFont="1" applyFill="1"/>
    <xf numFmtId="0" fontId="0" fillId="3" borderId="0" xfId="0" applyFill="1"/>
    <xf numFmtId="4" fontId="8" fillId="3" borderId="26" xfId="0" applyNumberFormat="1" applyFont="1" applyFill="1" applyBorder="1" applyAlignment="1">
      <alignment horizontal="right"/>
    </xf>
    <xf numFmtId="0" fontId="0" fillId="4" borderId="27" xfId="0" applyFill="1" applyBorder="1"/>
    <xf numFmtId="0" fontId="15" fillId="4" borderId="0" xfId="1" applyFont="1" applyFill="1" applyBorder="1" applyProtection="1">
      <protection locked="0"/>
    </xf>
    <xf numFmtId="0" fontId="6" fillId="0" borderId="8" xfId="0" applyFont="1" applyBorder="1"/>
    <xf numFmtId="0" fontId="6" fillId="0" borderId="9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39_CottonB3XF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>
        <row r="5">
          <cell r="I5">
            <v>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7200-4454-45D1-AA30-AF24130265F1}">
  <sheetPr codeName="Sheet15"/>
  <dimension ref="A1:Z43"/>
  <sheetViews>
    <sheetView workbookViewId="0">
      <selection activeCell="A2" sqref="A2:D2"/>
    </sheetView>
  </sheetViews>
  <sheetFormatPr defaultColWidth="8.7109375" defaultRowHeight="12.75" x14ac:dyDescent="0.2"/>
  <cols>
    <col min="1" max="1" width="25.85546875" customWidth="1"/>
    <col min="2" max="2" width="6.42578125" customWidth="1"/>
    <col min="3" max="3" width="26.42578125" customWidth="1"/>
    <col min="4" max="4" width="39.42578125" bestFit="1" customWidth="1"/>
    <col min="5" max="5" width="20.7109375" bestFit="1" customWidth="1"/>
  </cols>
  <sheetData>
    <row r="1" spans="1:26" ht="15.75" customHeight="1" thickBot="1" x14ac:dyDescent="0.3">
      <c r="A1" s="115"/>
      <c r="B1" s="115"/>
      <c r="C1" s="73"/>
      <c r="D1" s="7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thickBot="1" x14ac:dyDescent="0.3">
      <c r="A2" s="116" t="s">
        <v>88</v>
      </c>
      <c r="B2" s="117"/>
      <c r="C2" s="117"/>
      <c r="D2" s="117"/>
      <c r="E2" s="7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 thickBot="1" x14ac:dyDescent="0.25">
      <c r="A3" s="75" t="s">
        <v>44</v>
      </c>
      <c r="B3" s="76" t="s">
        <v>45</v>
      </c>
      <c r="C3" s="77" t="s">
        <v>46</v>
      </c>
      <c r="D3" s="78" t="s">
        <v>47</v>
      </c>
      <c r="E3" s="78" t="s">
        <v>48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79" t="s">
        <v>49</v>
      </c>
      <c r="B4" s="80" t="s">
        <v>50</v>
      </c>
      <c r="C4" s="81" t="s">
        <v>51</v>
      </c>
      <c r="D4" s="82"/>
      <c r="E4" s="83">
        <v>6.2792234238338898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x14ac:dyDescent="0.2">
      <c r="A5" s="84" t="s">
        <v>52</v>
      </c>
      <c r="B5" s="85" t="s">
        <v>53</v>
      </c>
      <c r="C5" s="81" t="s">
        <v>54</v>
      </c>
      <c r="D5" s="86" t="s">
        <v>55</v>
      </c>
      <c r="E5" s="87">
        <v>17.036883644599509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">
      <c r="A6" s="88" t="s">
        <v>49</v>
      </c>
      <c r="B6" s="80" t="s">
        <v>50</v>
      </c>
      <c r="C6" s="89" t="s">
        <v>56</v>
      </c>
      <c r="D6" s="86"/>
      <c r="E6" s="87">
        <v>6.2792234238338898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">
      <c r="A7" s="84" t="s">
        <v>57</v>
      </c>
      <c r="B7" s="85" t="s">
        <v>58</v>
      </c>
      <c r="C7" s="90" t="s">
        <v>59</v>
      </c>
      <c r="D7" s="86" t="s">
        <v>60</v>
      </c>
      <c r="E7" s="87">
        <v>74.665071771702102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">
      <c r="A8" s="88" t="s">
        <v>61</v>
      </c>
      <c r="B8" s="80" t="s">
        <v>50</v>
      </c>
      <c r="C8" s="90" t="s">
        <v>56</v>
      </c>
      <c r="D8" s="86"/>
      <c r="E8" s="87">
        <v>2.9414820599926936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">
      <c r="A9" s="88" t="s">
        <v>62</v>
      </c>
      <c r="B9" s="80" t="s">
        <v>50</v>
      </c>
      <c r="C9" s="90" t="s">
        <v>63</v>
      </c>
      <c r="D9" s="86" t="s">
        <v>64</v>
      </c>
      <c r="E9" s="87">
        <v>104.05490182380595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">
      <c r="A10" s="88" t="s">
        <v>52</v>
      </c>
      <c r="B10" s="80" t="s">
        <v>53</v>
      </c>
      <c r="C10" s="90" t="s">
        <v>65</v>
      </c>
      <c r="D10" s="86" t="s">
        <v>66</v>
      </c>
      <c r="E10" s="87">
        <v>31.620883644599509</v>
      </c>
      <c r="F10" s="4"/>
      <c r="G10" s="4"/>
      <c r="H10" s="4"/>
      <c r="I10" s="9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">
      <c r="A11" s="88" t="s">
        <v>52</v>
      </c>
      <c r="B11" s="80" t="s">
        <v>53</v>
      </c>
      <c r="C11" s="86" t="s">
        <v>17</v>
      </c>
      <c r="D11" s="86" t="s">
        <v>116</v>
      </c>
      <c r="E11" s="87">
        <v>98.924883644599518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">
      <c r="A12" s="88" t="s">
        <v>57</v>
      </c>
      <c r="B12" s="80" t="s">
        <v>58</v>
      </c>
      <c r="C12" s="86" t="s">
        <v>59</v>
      </c>
      <c r="D12" s="86" t="s">
        <v>67</v>
      </c>
      <c r="E12" s="87">
        <v>66.260071771702101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5.5" x14ac:dyDescent="0.2">
      <c r="A13" s="88" t="s">
        <v>52</v>
      </c>
      <c r="B13" s="80" t="s">
        <v>53</v>
      </c>
      <c r="C13" s="92" t="s">
        <v>68</v>
      </c>
      <c r="D13" s="92" t="s">
        <v>69</v>
      </c>
      <c r="E13" s="93">
        <v>30.276883644599508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">
      <c r="A14" s="88" t="s">
        <v>70</v>
      </c>
      <c r="B14" s="80" t="s">
        <v>50</v>
      </c>
      <c r="C14" s="90" t="s">
        <v>17</v>
      </c>
      <c r="D14" s="86" t="s">
        <v>71</v>
      </c>
      <c r="E14" s="87">
        <v>35.493667993357917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A15" s="88" t="s">
        <v>115</v>
      </c>
      <c r="B15" s="80"/>
      <c r="C15" s="86" t="s">
        <v>19</v>
      </c>
      <c r="D15" s="86" t="s">
        <v>72</v>
      </c>
      <c r="E15" s="87">
        <v>23.259999999999998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">
      <c r="A16" s="88" t="s">
        <v>115</v>
      </c>
      <c r="B16" s="80"/>
      <c r="C16" s="86" t="s">
        <v>73</v>
      </c>
      <c r="D16" s="86" t="s">
        <v>74</v>
      </c>
      <c r="E16" s="87">
        <v>24.7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94" t="s">
        <v>52</v>
      </c>
      <c r="B17" s="95" t="s">
        <v>53</v>
      </c>
      <c r="C17" s="86" t="s">
        <v>19</v>
      </c>
      <c r="D17" s="86" t="s">
        <v>75</v>
      </c>
      <c r="E17" s="87">
        <v>10.831883644599507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88" t="s">
        <v>52</v>
      </c>
      <c r="B18" s="80" t="s">
        <v>53</v>
      </c>
      <c r="C18" s="86" t="s">
        <v>76</v>
      </c>
      <c r="D18" s="86" t="s">
        <v>77</v>
      </c>
      <c r="E18" s="87">
        <v>14.398133644599508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thickBot="1" x14ac:dyDescent="0.25">
      <c r="A19" s="96" t="s">
        <v>52</v>
      </c>
      <c r="B19" s="97" t="s">
        <v>53</v>
      </c>
      <c r="C19" s="98" t="s">
        <v>76</v>
      </c>
      <c r="D19" s="98" t="s">
        <v>78</v>
      </c>
      <c r="E19" s="99">
        <v>17.916883644599508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84" t="s">
        <v>79</v>
      </c>
      <c r="B20" s="85" t="s">
        <v>80</v>
      </c>
      <c r="C20" s="100" t="s">
        <v>81</v>
      </c>
      <c r="D20" s="101"/>
      <c r="E20" s="102">
        <v>67.890994514789199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thickBot="1" x14ac:dyDescent="0.25">
      <c r="A21" s="96" t="s">
        <v>82</v>
      </c>
      <c r="B21" s="97"/>
      <c r="C21" s="98" t="s">
        <v>81</v>
      </c>
      <c r="D21" s="103"/>
      <c r="E21" s="104">
        <v>1.3365511079131533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thickBot="1" x14ac:dyDescent="0.25">
      <c r="A22" s="96" t="s">
        <v>83</v>
      </c>
      <c r="B22" s="97" t="s">
        <v>84</v>
      </c>
      <c r="C22" s="98" t="s">
        <v>85</v>
      </c>
      <c r="D22" s="105"/>
      <c r="E22" s="104">
        <v>5.768228186802201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106" t="s">
        <v>86</v>
      </c>
      <c r="B23" s="85"/>
      <c r="C23" s="107"/>
      <c r="D23" s="8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85"/>
      <c r="B24" s="85"/>
      <c r="C24" s="107"/>
      <c r="D24" s="8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E424-396E-4DE1-B0D7-C7064ED3DFF7}">
  <sheetPr codeName="Sheet21"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72" customWidth="1"/>
    <col min="9" max="9" width="8.7109375" style="72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1" t="s">
        <v>87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149999999999999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/>
      <c r="H2" s="4" t="s">
        <v>6</v>
      </c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9" customHeight="1" x14ac:dyDescent="0.25">
      <c r="A3" s="9" t="s">
        <v>7</v>
      </c>
      <c r="B3" s="10">
        <v>1</v>
      </c>
      <c r="C3" s="11" t="s">
        <v>111</v>
      </c>
      <c r="D3" s="12">
        <v>800</v>
      </c>
      <c r="E3" s="13">
        <v>0.85</v>
      </c>
      <c r="F3" s="14">
        <f>D3*E3*B3</f>
        <v>680</v>
      </c>
      <c r="G3" s="15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16" t="s">
        <v>89</v>
      </c>
      <c r="B4" s="17">
        <v>1</v>
      </c>
      <c r="C4" s="11" t="s">
        <v>112</v>
      </c>
      <c r="D4" s="18">
        <v>0.6</v>
      </c>
      <c r="E4" s="19">
        <v>220.5333333333333</v>
      </c>
      <c r="F4" s="14">
        <f>D4*E4*B4</f>
        <v>132.31999999999996</v>
      </c>
      <c r="G4" s="20"/>
      <c r="H4" s="4"/>
      <c r="I4" s="4"/>
      <c r="J4" s="4"/>
      <c r="K4" s="13"/>
      <c r="L4" s="4"/>
      <c r="M4" s="4"/>
      <c r="N4" s="4"/>
      <c r="O4" s="4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7.25" customHeight="1" x14ac:dyDescent="0.25">
      <c r="A5" s="6" t="s">
        <v>8</v>
      </c>
      <c r="B5" s="16"/>
      <c r="C5" s="23" t="s">
        <v>2</v>
      </c>
      <c r="D5" s="23" t="s">
        <v>9</v>
      </c>
      <c r="E5" s="7" t="s">
        <v>10</v>
      </c>
      <c r="F5" s="23" t="s">
        <v>11</v>
      </c>
      <c r="G5" s="20"/>
      <c r="H5" s="4"/>
      <c r="I5" s="4"/>
      <c r="J5" s="4"/>
      <c r="K5" s="4"/>
      <c r="L5" s="4"/>
      <c r="M5" s="4"/>
      <c r="N5" s="4"/>
      <c r="O5" s="4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x14ac:dyDescent="0.25">
      <c r="A6" s="16" t="s">
        <v>12</v>
      </c>
      <c r="B6" s="10">
        <v>1</v>
      </c>
      <c r="C6" s="24" t="s">
        <v>13</v>
      </c>
      <c r="D6" s="19">
        <v>47.5</v>
      </c>
      <c r="E6" s="19">
        <v>3.01</v>
      </c>
      <c r="F6" s="14">
        <f>D6*E6*B6</f>
        <v>142.97499999999999</v>
      </c>
      <c r="G6" s="20"/>
      <c r="H6" s="4"/>
      <c r="I6" s="4"/>
      <c r="J6" s="4"/>
      <c r="K6" s="4"/>
      <c r="L6" s="4"/>
      <c r="M6" s="4"/>
      <c r="N6" s="4"/>
      <c r="O6" s="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9" customHeight="1" x14ac:dyDescent="0.25">
      <c r="A7" s="16" t="s">
        <v>14</v>
      </c>
      <c r="B7" s="10">
        <v>1</v>
      </c>
      <c r="C7" s="11" t="s">
        <v>111</v>
      </c>
      <c r="D7" s="19">
        <v>150</v>
      </c>
      <c r="E7" s="28">
        <v>0.4</v>
      </c>
      <c r="F7" s="14">
        <f t="shared" ref="F7:F17" si="0">D7*E7*B7</f>
        <v>60</v>
      </c>
      <c r="G7" s="20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9" customHeight="1" x14ac:dyDescent="0.25">
      <c r="A8" s="16" t="s">
        <v>90</v>
      </c>
      <c r="B8" s="10">
        <v>1</v>
      </c>
      <c r="C8" s="11" t="s">
        <v>111</v>
      </c>
      <c r="D8" s="19">
        <v>0</v>
      </c>
      <c r="E8" s="28">
        <v>0.44500000000000001</v>
      </c>
      <c r="F8" s="14">
        <f t="shared" si="0"/>
        <v>0</v>
      </c>
      <c r="G8" s="8"/>
      <c r="H8" s="4"/>
      <c r="I8" s="4"/>
      <c r="J8" s="4"/>
      <c r="K8" s="4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9" customHeight="1" x14ac:dyDescent="0.25">
      <c r="A9" s="16" t="s">
        <v>91</v>
      </c>
      <c r="B9" s="10">
        <v>1</v>
      </c>
      <c r="C9" s="11" t="s">
        <v>111</v>
      </c>
      <c r="D9" s="19">
        <v>112.5</v>
      </c>
      <c r="E9" s="28">
        <v>0.41499999999999998</v>
      </c>
      <c r="F9" s="14">
        <f t="shared" si="0"/>
        <v>46.6875</v>
      </c>
      <c r="G9" s="15"/>
      <c r="H9" s="4"/>
      <c r="I9" s="4"/>
      <c r="J9" s="4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9" customHeight="1" x14ac:dyDescent="0.25">
      <c r="A10" s="16" t="s">
        <v>92</v>
      </c>
      <c r="B10" s="10">
        <v>1</v>
      </c>
      <c r="C10" s="11" t="s">
        <v>111</v>
      </c>
      <c r="D10" s="19">
        <v>0</v>
      </c>
      <c r="E10" s="28">
        <v>0.23499999999999999</v>
      </c>
      <c r="F10" s="14">
        <f t="shared" si="0"/>
        <v>0</v>
      </c>
      <c r="G10" s="26"/>
      <c r="H10" s="4"/>
      <c r="I10" s="4"/>
      <c r="J10" s="4"/>
      <c r="K10" s="4"/>
      <c r="L10" s="4"/>
      <c r="M10" s="4"/>
      <c r="N10" s="4"/>
      <c r="O10" s="4"/>
      <c r="P10" s="5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9" customHeight="1" x14ac:dyDescent="0.25">
      <c r="A11" s="16" t="s">
        <v>93</v>
      </c>
      <c r="B11" s="10">
        <v>1</v>
      </c>
      <c r="C11" s="11" t="s">
        <v>111</v>
      </c>
      <c r="D11" s="19">
        <v>1</v>
      </c>
      <c r="E11" s="25">
        <v>1.28</v>
      </c>
      <c r="F11" s="14">
        <f t="shared" si="0"/>
        <v>1.28</v>
      </c>
      <c r="G11" s="113"/>
      <c r="H11" s="114"/>
      <c r="I11" s="4"/>
      <c r="J11" s="4"/>
      <c r="K11" s="4"/>
      <c r="L11" s="4"/>
      <c r="M11" s="4"/>
      <c r="N11" s="4"/>
      <c r="O11" s="4"/>
      <c r="P11" s="5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9" customHeight="1" x14ac:dyDescent="0.25">
      <c r="A12" s="16" t="s">
        <v>15</v>
      </c>
      <c r="B12" s="10">
        <v>1</v>
      </c>
      <c r="C12" s="11" t="s">
        <v>111</v>
      </c>
      <c r="D12" s="19">
        <v>75</v>
      </c>
      <c r="E12" s="28">
        <v>0.46</v>
      </c>
      <c r="F12" s="14">
        <f t="shared" si="0"/>
        <v>34.5</v>
      </c>
      <c r="G12" s="26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9" customHeight="1" x14ac:dyDescent="0.25">
      <c r="A13" s="16" t="s">
        <v>17</v>
      </c>
      <c r="B13" s="10">
        <v>1</v>
      </c>
      <c r="C13" s="11" t="s">
        <v>18</v>
      </c>
      <c r="D13" s="11">
        <v>1</v>
      </c>
      <c r="E13" s="19">
        <v>188.01</v>
      </c>
      <c r="F13" s="14">
        <f t="shared" si="0"/>
        <v>188.01</v>
      </c>
      <c r="G13" s="15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9" customHeight="1" x14ac:dyDescent="0.25">
      <c r="A14" s="16" t="s">
        <v>19</v>
      </c>
      <c r="B14" s="10">
        <v>1</v>
      </c>
      <c r="C14" s="11" t="s">
        <v>18</v>
      </c>
      <c r="D14" s="11">
        <v>1</v>
      </c>
      <c r="E14" s="19">
        <v>40.020000000000003</v>
      </c>
      <c r="F14" s="14">
        <f t="shared" si="0"/>
        <v>40.020000000000003</v>
      </c>
      <c r="G14" s="26"/>
      <c r="H14" s="4"/>
      <c r="I14" s="4"/>
      <c r="J14" s="4"/>
      <c r="K14" s="4"/>
      <c r="L14" s="4"/>
      <c r="M14" s="4"/>
      <c r="N14" s="4"/>
      <c r="O14" s="4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9" customHeight="1" x14ac:dyDescent="0.25">
      <c r="A15" s="16" t="s">
        <v>94</v>
      </c>
      <c r="B15" s="10">
        <v>1</v>
      </c>
      <c r="C15" s="11" t="s">
        <v>18</v>
      </c>
      <c r="D15" s="11">
        <v>1</v>
      </c>
      <c r="E15" s="19">
        <v>0</v>
      </c>
      <c r="F15" s="14">
        <f t="shared" si="0"/>
        <v>0</v>
      </c>
      <c r="G15" s="26"/>
      <c r="H15" s="4"/>
      <c r="I15" s="4"/>
      <c r="J15" s="4"/>
      <c r="K15" s="4"/>
      <c r="L15" s="4"/>
      <c r="M15" s="4"/>
      <c r="N15" s="4"/>
      <c r="O15" s="4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9" customHeight="1" x14ac:dyDescent="0.25">
      <c r="A16" s="16" t="s">
        <v>95</v>
      </c>
      <c r="B16" s="10">
        <v>1</v>
      </c>
      <c r="C16" s="11" t="s">
        <v>18</v>
      </c>
      <c r="D16" s="11">
        <v>1</v>
      </c>
      <c r="E16" s="19">
        <v>2.88</v>
      </c>
      <c r="F16" s="14">
        <f t="shared" si="0"/>
        <v>2.88</v>
      </c>
      <c r="G16" s="2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9" customHeight="1" x14ac:dyDescent="0.25">
      <c r="A17" s="16" t="s">
        <v>76</v>
      </c>
      <c r="B17" s="10">
        <v>1</v>
      </c>
      <c r="C17" s="11" t="s">
        <v>18</v>
      </c>
      <c r="D17" s="11">
        <v>1</v>
      </c>
      <c r="E17" s="19">
        <v>23.52</v>
      </c>
      <c r="F17" s="14">
        <f t="shared" si="0"/>
        <v>23.52</v>
      </c>
      <c r="G17" s="2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9" customHeight="1" x14ac:dyDescent="0.25">
      <c r="A18" s="16" t="s">
        <v>96</v>
      </c>
      <c r="B18" s="16"/>
      <c r="C18" s="11"/>
      <c r="D18" s="11"/>
      <c r="E18" s="19"/>
      <c r="F18" s="19"/>
      <c r="G18" s="29"/>
      <c r="H18" s="4"/>
      <c r="I18" s="4"/>
      <c r="J18" s="4"/>
      <c r="K18" s="4"/>
      <c r="L18" s="4"/>
      <c r="M18" s="30"/>
      <c r="N18" s="31"/>
      <c r="O18" s="32"/>
      <c r="P18" s="4"/>
      <c r="Q18" s="4"/>
      <c r="R18" s="4"/>
      <c r="S18" s="33"/>
      <c r="T18" s="4"/>
      <c r="U18" s="4"/>
      <c r="V18" s="4"/>
      <c r="W18" s="4"/>
      <c r="X18" s="4"/>
      <c r="Y18" s="4"/>
      <c r="Z18" s="4"/>
    </row>
    <row r="19" spans="1:26" ht="14.65" customHeight="1" x14ac:dyDescent="0.25">
      <c r="A19" s="108" t="s">
        <v>97</v>
      </c>
      <c r="B19" s="10">
        <v>1</v>
      </c>
      <c r="C19" s="11" t="s">
        <v>18</v>
      </c>
      <c r="D19" s="34">
        <v>0</v>
      </c>
      <c r="E19" s="35">
        <v>8</v>
      </c>
      <c r="F19" s="14">
        <f>D19*E19*B19</f>
        <v>0</v>
      </c>
      <c r="G19" s="26"/>
      <c r="H19" s="4"/>
      <c r="I19" s="4"/>
      <c r="J19" s="4"/>
      <c r="K19" s="4"/>
      <c r="L19" s="4"/>
      <c r="M19" s="36"/>
      <c r="N19" s="37"/>
      <c r="O19" s="3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9" customHeight="1" x14ac:dyDescent="0.25">
      <c r="A20" s="108" t="s">
        <v>98</v>
      </c>
      <c r="B20" s="10">
        <v>1</v>
      </c>
      <c r="C20" s="11" t="s">
        <v>18</v>
      </c>
      <c r="D20" s="38">
        <v>2</v>
      </c>
      <c r="E20" s="35">
        <v>8</v>
      </c>
      <c r="F20" s="14">
        <f>D20*E20*B20</f>
        <v>16</v>
      </c>
      <c r="G20" s="26"/>
      <c r="H20" s="4"/>
      <c r="I20" s="4"/>
      <c r="J20" s="4"/>
      <c r="K20" s="4"/>
      <c r="L20" s="4"/>
      <c r="M20" s="36"/>
      <c r="N20" s="37"/>
      <c r="O20" s="3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9" customHeight="1" x14ac:dyDescent="0.25">
      <c r="A21" s="108" t="s">
        <v>99</v>
      </c>
      <c r="B21" s="10">
        <v>1</v>
      </c>
      <c r="C21" s="11" t="s">
        <v>111</v>
      </c>
      <c r="D21" s="38">
        <v>0</v>
      </c>
      <c r="E21" s="39">
        <v>0.08</v>
      </c>
      <c r="F21" s="14">
        <f>D21*E21*B21</f>
        <v>0</v>
      </c>
      <c r="G21" s="26"/>
      <c r="H21" s="4"/>
      <c r="I21" s="4"/>
      <c r="J21" s="4"/>
      <c r="K21" s="4"/>
      <c r="L21" s="4"/>
      <c r="M21" s="36"/>
      <c r="N21" s="37"/>
      <c r="O21" s="32"/>
      <c r="P21" s="40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9" customHeight="1" x14ac:dyDescent="0.25">
      <c r="A22" s="108" t="s">
        <v>100</v>
      </c>
      <c r="B22" s="10">
        <v>1</v>
      </c>
      <c r="C22" s="11" t="s">
        <v>18</v>
      </c>
      <c r="D22" s="38">
        <v>0</v>
      </c>
      <c r="E22" s="35">
        <v>8</v>
      </c>
      <c r="F22" s="14">
        <f>D22*E22*B22</f>
        <v>0</v>
      </c>
      <c r="G22" s="26"/>
      <c r="H22" s="4"/>
      <c r="I22" s="4"/>
      <c r="J22" s="4"/>
      <c r="K22" s="4"/>
      <c r="L22" s="4"/>
      <c r="M22" s="36"/>
      <c r="N22" s="37"/>
      <c r="O22" s="32"/>
      <c r="P22" s="40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9" customHeight="1" x14ac:dyDescent="0.25">
      <c r="A23" s="16" t="s">
        <v>20</v>
      </c>
      <c r="B23" s="16"/>
      <c r="C23" s="16"/>
      <c r="D23" s="16"/>
      <c r="E23" s="16"/>
      <c r="F23" s="16"/>
      <c r="G23" s="26"/>
      <c r="H23" s="4"/>
      <c r="I23" s="4"/>
      <c r="J23" s="4"/>
      <c r="K23" s="4"/>
      <c r="L23" s="4"/>
      <c r="M23" s="22"/>
      <c r="N23" s="41"/>
      <c r="O23" s="32"/>
      <c r="P23" s="40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9" customHeight="1" x14ac:dyDescent="0.25">
      <c r="A24" s="16" t="s">
        <v>21</v>
      </c>
      <c r="B24" s="10">
        <v>1</v>
      </c>
      <c r="C24" s="11" t="s">
        <v>22</v>
      </c>
      <c r="D24" s="28">
        <v>4.6459822253125269</v>
      </c>
      <c r="E24" s="42">
        <v>4.5</v>
      </c>
      <c r="F24" s="14">
        <f t="shared" ref="F24:F35" si="1">D24*E24*B24</f>
        <v>20.906920013906372</v>
      </c>
      <c r="G24" s="43"/>
      <c r="H24" s="4"/>
      <c r="I24" s="4"/>
      <c r="J24" s="4"/>
      <c r="K24" s="4"/>
      <c r="L24" s="4"/>
      <c r="M24" s="36"/>
      <c r="N24" s="37"/>
      <c r="O24" s="3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9" customHeight="1" x14ac:dyDescent="0.25">
      <c r="A25" s="16" t="s">
        <v>23</v>
      </c>
      <c r="B25" s="10">
        <v>1</v>
      </c>
      <c r="C25" s="11" t="s">
        <v>18</v>
      </c>
      <c r="D25" s="11">
        <v>1</v>
      </c>
      <c r="E25" s="19">
        <v>7.6460633731313425</v>
      </c>
      <c r="F25" s="14">
        <f t="shared" si="1"/>
        <v>7.6460633731313425</v>
      </c>
      <c r="G25" s="26"/>
      <c r="H25" s="4"/>
      <c r="I25" s="4"/>
      <c r="J25" s="4"/>
      <c r="K25" s="4"/>
      <c r="L25" s="4"/>
      <c r="M25" s="36"/>
      <c r="N25" s="3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9" customHeight="1" x14ac:dyDescent="0.25">
      <c r="A26" s="16" t="s">
        <v>24</v>
      </c>
      <c r="B26" s="10">
        <v>1</v>
      </c>
      <c r="C26" s="11" t="s">
        <v>22</v>
      </c>
      <c r="D26" s="28">
        <v>2.7487938596491226</v>
      </c>
      <c r="E26" s="42">
        <v>4.5</v>
      </c>
      <c r="F26" s="14">
        <f t="shared" si="1"/>
        <v>12.369572368421052</v>
      </c>
      <c r="G26" s="26"/>
      <c r="H26" s="4"/>
      <c r="I26" s="4"/>
      <c r="J26" s="4"/>
      <c r="K26" s="4"/>
      <c r="L26" s="4"/>
      <c r="M26" s="36"/>
      <c r="N26" s="3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9" customHeight="1" x14ac:dyDescent="0.25">
      <c r="A27" s="16" t="s">
        <v>25</v>
      </c>
      <c r="B27" s="10">
        <v>1</v>
      </c>
      <c r="C27" s="11" t="s">
        <v>18</v>
      </c>
      <c r="D27" s="11">
        <v>1</v>
      </c>
      <c r="E27" s="19">
        <v>15.285323086269933</v>
      </c>
      <c r="F27" s="14">
        <f t="shared" si="1"/>
        <v>15.285323086269933</v>
      </c>
      <c r="G27" s="29"/>
      <c r="H27" s="4"/>
      <c r="I27" s="4"/>
      <c r="J27" s="4"/>
      <c r="K27" s="4"/>
      <c r="L27" s="4"/>
      <c r="M27" s="36"/>
      <c r="N27" s="3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9" customHeight="1" x14ac:dyDescent="0.25">
      <c r="A28" s="16" t="s">
        <v>26</v>
      </c>
      <c r="B28" s="10">
        <v>1</v>
      </c>
      <c r="C28" s="11" t="s">
        <v>27</v>
      </c>
      <c r="D28" s="44">
        <v>0</v>
      </c>
      <c r="E28" s="19">
        <v>0</v>
      </c>
      <c r="F28" s="14">
        <f t="shared" si="1"/>
        <v>0</v>
      </c>
      <c r="G28" s="29"/>
      <c r="H28" s="4"/>
      <c r="I28" s="4"/>
      <c r="J28" s="4"/>
      <c r="K28" s="4"/>
      <c r="L28" s="4"/>
      <c r="M28" s="36"/>
      <c r="N28" s="3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9" customHeight="1" x14ac:dyDescent="0.25">
      <c r="A29" s="16" t="s">
        <v>28</v>
      </c>
      <c r="B29" s="17"/>
      <c r="C29" s="11" t="s">
        <v>27</v>
      </c>
      <c r="D29" s="45">
        <v>0</v>
      </c>
      <c r="E29" s="19">
        <v>0</v>
      </c>
      <c r="F29" s="14">
        <f>D29*E29</f>
        <v>0</v>
      </c>
      <c r="G29" s="26"/>
      <c r="H29" s="4"/>
      <c r="I29" s="4"/>
      <c r="J29" s="4"/>
      <c r="K29" s="4"/>
      <c r="L29" s="4"/>
      <c r="M29" s="36"/>
      <c r="N29" s="3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9" customHeight="1" x14ac:dyDescent="0.25">
      <c r="A30" s="16" t="s">
        <v>29</v>
      </c>
      <c r="B30" s="10">
        <v>1</v>
      </c>
      <c r="C30" s="11" t="s">
        <v>18</v>
      </c>
      <c r="D30" s="46">
        <v>1</v>
      </c>
      <c r="E30" s="35">
        <v>0</v>
      </c>
      <c r="F30" s="14">
        <f t="shared" si="1"/>
        <v>0</v>
      </c>
      <c r="G30" s="26"/>
      <c r="H30" s="32"/>
      <c r="I30" s="4"/>
      <c r="J30" s="4"/>
      <c r="K30" s="4"/>
      <c r="L30" s="4"/>
      <c r="M30" s="36"/>
      <c r="N30" s="37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9" customHeight="1" x14ac:dyDescent="0.25">
      <c r="A31" s="16" t="s">
        <v>101</v>
      </c>
      <c r="B31" s="10">
        <v>1</v>
      </c>
      <c r="C31" s="11" t="s">
        <v>18</v>
      </c>
      <c r="D31" s="46">
        <v>1</v>
      </c>
      <c r="E31" s="35">
        <v>11.56666666666667</v>
      </c>
      <c r="F31" s="14">
        <f t="shared" si="1"/>
        <v>11.56666666666667</v>
      </c>
      <c r="G31" s="26"/>
      <c r="H31" s="4"/>
      <c r="I31" s="4"/>
      <c r="J31" s="4"/>
      <c r="K31" s="4"/>
      <c r="L31" s="4"/>
      <c r="M31" s="36"/>
      <c r="N31" s="37"/>
      <c r="O31" s="47"/>
      <c r="P31" s="48"/>
      <c r="Q31" s="47"/>
      <c r="R31" s="4"/>
      <c r="S31" s="4"/>
      <c r="T31" s="4"/>
      <c r="U31" s="4"/>
      <c r="V31" s="4"/>
      <c r="W31" s="4"/>
      <c r="X31" s="4"/>
      <c r="Y31" s="4"/>
      <c r="Z31" s="4"/>
    </row>
    <row r="32" spans="1:26" ht="13.9" customHeight="1" x14ac:dyDescent="0.25">
      <c r="A32" s="16" t="s">
        <v>30</v>
      </c>
      <c r="B32" s="10">
        <v>1</v>
      </c>
      <c r="C32" s="11" t="s">
        <v>31</v>
      </c>
      <c r="D32" s="28">
        <v>0.69373940105731902</v>
      </c>
      <c r="E32" s="49">
        <v>12.45</v>
      </c>
      <c r="F32" s="14">
        <f t="shared" si="1"/>
        <v>8.6370555431636209</v>
      </c>
      <c r="G32" s="26"/>
      <c r="H32" s="4"/>
      <c r="I32" s="4"/>
      <c r="J32" s="4"/>
      <c r="K32" s="4"/>
      <c r="L32" s="4"/>
      <c r="M32" s="36"/>
      <c r="N32" s="37"/>
      <c r="O32" s="50"/>
      <c r="P32" s="50"/>
      <c r="Q32" s="50"/>
      <c r="R32" s="4"/>
      <c r="S32" s="4"/>
      <c r="T32" s="4"/>
      <c r="U32" s="4"/>
      <c r="V32" s="4"/>
      <c r="W32" s="4"/>
      <c r="X32" s="4"/>
      <c r="Y32" s="4"/>
      <c r="Z32" s="4"/>
    </row>
    <row r="33" spans="1:26" ht="13.9" customHeight="1" x14ac:dyDescent="0.25">
      <c r="A33" s="16" t="s">
        <v>32</v>
      </c>
      <c r="B33" s="10">
        <v>1</v>
      </c>
      <c r="C33" s="11" t="s">
        <v>18</v>
      </c>
      <c r="D33" s="46">
        <v>1</v>
      </c>
      <c r="E33" s="35">
        <v>8</v>
      </c>
      <c r="F33" s="14">
        <f t="shared" si="1"/>
        <v>8</v>
      </c>
      <c r="G33" s="26"/>
      <c r="H33" s="32"/>
      <c r="I33" s="4"/>
      <c r="J33" s="4"/>
      <c r="K33" s="4"/>
      <c r="L33" s="4"/>
      <c r="M33" s="36"/>
      <c r="N33" s="37"/>
      <c r="O33" s="51"/>
      <c r="P33" s="52"/>
      <c r="Q33" s="53"/>
      <c r="R33" s="4"/>
      <c r="S33" s="4"/>
      <c r="T33" s="4"/>
      <c r="U33" s="4"/>
      <c r="V33" s="4"/>
      <c r="W33" s="4"/>
      <c r="X33" s="4"/>
      <c r="Y33" s="4"/>
      <c r="Z33" s="4"/>
    </row>
    <row r="34" spans="1:26" ht="18" x14ac:dyDescent="0.25">
      <c r="A34" s="16" t="s">
        <v>102</v>
      </c>
      <c r="B34" s="10">
        <v>1</v>
      </c>
      <c r="C34" s="11" t="s">
        <v>18</v>
      </c>
      <c r="D34" s="46">
        <v>1</v>
      </c>
      <c r="E34" s="35">
        <v>3</v>
      </c>
      <c r="F34" s="14">
        <f t="shared" si="1"/>
        <v>3</v>
      </c>
      <c r="G34" s="29"/>
      <c r="H34" s="4"/>
      <c r="I34" s="4"/>
      <c r="J34" s="4"/>
      <c r="K34" s="4"/>
      <c r="L34" s="54"/>
      <c r="M34" s="36"/>
      <c r="N34" s="37"/>
      <c r="O34" s="51"/>
      <c r="P34" s="52"/>
      <c r="Q34" s="53"/>
      <c r="R34" s="4"/>
      <c r="S34" s="4"/>
      <c r="T34" s="4"/>
      <c r="U34" s="4"/>
      <c r="V34" s="4"/>
      <c r="W34" s="4"/>
      <c r="X34" s="4"/>
      <c r="Y34" s="4"/>
      <c r="Z34" s="4"/>
    </row>
    <row r="35" spans="1:26" ht="13.9" customHeight="1" x14ac:dyDescent="0.25">
      <c r="A35" s="16" t="s">
        <v>33</v>
      </c>
      <c r="B35" s="10">
        <v>1</v>
      </c>
      <c r="C35" s="11" t="s">
        <v>18</v>
      </c>
      <c r="D35" s="46">
        <v>1</v>
      </c>
      <c r="E35" s="35">
        <v>10.5</v>
      </c>
      <c r="F35" s="14">
        <f t="shared" si="1"/>
        <v>10.5</v>
      </c>
      <c r="G35" s="26"/>
      <c r="H35" s="4"/>
      <c r="I35" s="4"/>
      <c r="J35" s="4"/>
      <c r="K35" s="55"/>
      <c r="L35" s="54"/>
      <c r="M35" s="36"/>
      <c r="N35" s="37"/>
      <c r="O35" s="51"/>
      <c r="P35" s="52"/>
      <c r="Q35" s="53"/>
      <c r="R35" s="4"/>
      <c r="S35" s="4"/>
      <c r="T35" s="4"/>
      <c r="U35" s="4"/>
      <c r="V35" s="4"/>
      <c r="W35" s="4"/>
      <c r="X35" s="4"/>
      <c r="Y35" s="4"/>
      <c r="Z35" s="4"/>
    </row>
    <row r="36" spans="1:26" ht="13.9" customHeight="1" x14ac:dyDescent="0.25">
      <c r="A36" s="16" t="s">
        <v>103</v>
      </c>
      <c r="B36" s="10">
        <v>1</v>
      </c>
      <c r="C36" s="11" t="s">
        <v>34</v>
      </c>
      <c r="D36" s="42">
        <v>7</v>
      </c>
      <c r="E36" s="14">
        <f>SUM(F6:F35)</f>
        <v>653.78410105155899</v>
      </c>
      <c r="F36" s="14">
        <f>((D36/100)*0.5*SUM(F6:F35)*B36)</f>
        <v>22.882443536804566</v>
      </c>
      <c r="G36" s="26"/>
      <c r="H36" s="4"/>
      <c r="I36" s="4"/>
      <c r="J36" s="4"/>
      <c r="K36" s="55"/>
      <c r="L36" s="55"/>
      <c r="M36" s="36"/>
      <c r="N36" s="37"/>
      <c r="O36" s="31"/>
      <c r="P36" s="56"/>
      <c r="Q36" s="53"/>
      <c r="R36" s="4"/>
      <c r="S36" s="4"/>
      <c r="T36" s="4"/>
      <c r="U36" s="4"/>
      <c r="V36" s="4"/>
      <c r="W36" s="4"/>
      <c r="X36" s="4"/>
      <c r="Y36" s="4"/>
      <c r="Z36" s="4"/>
    </row>
    <row r="37" spans="1:26" ht="13.9" customHeight="1" x14ac:dyDescent="0.25">
      <c r="A37" s="16" t="s">
        <v>35</v>
      </c>
      <c r="B37" s="10">
        <v>1</v>
      </c>
      <c r="C37" s="11" t="s">
        <v>18</v>
      </c>
      <c r="D37" s="42">
        <v>0</v>
      </c>
      <c r="E37" s="35">
        <v>0</v>
      </c>
      <c r="F37" s="14">
        <f>D37*E37*B37</f>
        <v>0</v>
      </c>
      <c r="G37" s="26"/>
      <c r="H37" s="4"/>
      <c r="I37" s="4"/>
      <c r="J37" s="4"/>
      <c r="K37" s="55"/>
      <c r="L37" s="55"/>
      <c r="M37" s="36"/>
      <c r="N37" s="3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" x14ac:dyDescent="0.25">
      <c r="A38" s="16" t="s">
        <v>104</v>
      </c>
      <c r="B38" s="57"/>
      <c r="C38" s="11"/>
      <c r="D38" s="18" t="s">
        <v>114</v>
      </c>
      <c r="E38" s="18" t="s">
        <v>114</v>
      </c>
      <c r="F38" s="14"/>
      <c r="G38" s="26"/>
      <c r="H38" s="4"/>
      <c r="I38" s="4"/>
      <c r="J38" s="4"/>
      <c r="K38" s="55"/>
      <c r="L38" s="55"/>
      <c r="M38" s="36"/>
      <c r="N38" s="3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9" customHeight="1" x14ac:dyDescent="0.25">
      <c r="A39" s="108" t="s">
        <v>117</v>
      </c>
      <c r="B39" s="10">
        <v>1</v>
      </c>
      <c r="C39" s="11" t="s">
        <v>16</v>
      </c>
      <c r="D39" s="19">
        <v>800</v>
      </c>
      <c r="E39" s="35">
        <v>0.1</v>
      </c>
      <c r="F39" s="14">
        <f>D39*E39*B39</f>
        <v>80</v>
      </c>
      <c r="G39" s="26"/>
      <c r="H39" s="4"/>
      <c r="I39" s="4"/>
      <c r="J39" s="4"/>
      <c r="K39" s="4"/>
      <c r="L39" s="55"/>
      <c r="M39" s="36"/>
      <c r="N39" s="37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9" customHeight="1" x14ac:dyDescent="0.25">
      <c r="A40" s="108" t="s">
        <v>118</v>
      </c>
      <c r="B40" s="10">
        <v>1</v>
      </c>
      <c r="C40" s="11" t="s">
        <v>113</v>
      </c>
      <c r="D40" s="18">
        <v>1.6</v>
      </c>
      <c r="E40" s="35">
        <v>20</v>
      </c>
      <c r="F40" s="14">
        <f>D40*E40*B40</f>
        <v>32</v>
      </c>
      <c r="G40" s="26"/>
      <c r="H40" s="4"/>
      <c r="I40" s="4"/>
      <c r="J40" s="4"/>
      <c r="K40" s="4"/>
      <c r="L40" s="54"/>
      <c r="M40" s="36"/>
      <c r="N40" s="3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9" customHeight="1" x14ac:dyDescent="0.25">
      <c r="A41" s="108" t="s">
        <v>119</v>
      </c>
      <c r="B41" s="10">
        <v>1</v>
      </c>
      <c r="C41" s="11" t="s">
        <v>113</v>
      </c>
      <c r="D41" s="18">
        <v>1.6</v>
      </c>
      <c r="E41" s="58">
        <v>12.7</v>
      </c>
      <c r="F41" s="14">
        <f>D41*E41*B41</f>
        <v>20.32</v>
      </c>
      <c r="G41" s="26"/>
      <c r="H41" s="4"/>
      <c r="I41" s="4"/>
      <c r="J41" s="4"/>
      <c r="K41" s="4"/>
      <c r="L41" s="54"/>
      <c r="M41" s="36"/>
      <c r="N41" s="37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9" customHeight="1" x14ac:dyDescent="0.25">
      <c r="A42" s="16"/>
      <c r="B42" s="17"/>
      <c r="C42" s="11"/>
      <c r="D42" s="18" t="s">
        <v>114</v>
      </c>
      <c r="E42" s="19" t="s">
        <v>114</v>
      </c>
      <c r="F42" s="14"/>
      <c r="G42" s="26"/>
      <c r="H42" s="4"/>
      <c r="I42" s="4"/>
      <c r="J42" s="4"/>
      <c r="K42" s="4"/>
      <c r="L42" s="54"/>
      <c r="M42" s="36"/>
      <c r="N42" s="3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9" customHeight="1" x14ac:dyDescent="0.25">
      <c r="A43" s="16" t="s">
        <v>36</v>
      </c>
      <c r="B43" s="16"/>
      <c r="C43" s="11" t="s">
        <v>18</v>
      </c>
      <c r="D43" s="11">
        <v>1</v>
      </c>
      <c r="E43" s="35">
        <v>0</v>
      </c>
      <c r="F43" s="19">
        <f>D43*E43</f>
        <v>0</v>
      </c>
      <c r="G43" s="26"/>
      <c r="H43" s="4"/>
      <c r="I43" s="4"/>
      <c r="J43" s="4"/>
      <c r="K43" s="4"/>
      <c r="L43" s="54"/>
      <c r="M43" s="30"/>
      <c r="N43" s="37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9" customHeight="1" x14ac:dyDescent="0.25">
      <c r="A44" s="6" t="s">
        <v>37</v>
      </c>
      <c r="B44" s="16"/>
      <c r="C44" s="16"/>
      <c r="D44" s="16"/>
      <c r="E44" s="16"/>
      <c r="F44" s="59">
        <f>SUM(F6:F42)-F4</f>
        <v>676.66654458836365</v>
      </c>
      <c r="G44" s="26"/>
      <c r="H44" s="4"/>
      <c r="I44" s="4"/>
      <c r="J44" s="4"/>
      <c r="K44" s="4"/>
      <c r="L44" s="54"/>
      <c r="M44" s="60"/>
      <c r="N44" s="37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9" customHeight="1" x14ac:dyDescent="0.25">
      <c r="A45" s="6" t="s">
        <v>38</v>
      </c>
      <c r="B45" s="6"/>
      <c r="C45" s="6"/>
      <c r="D45" s="6"/>
      <c r="E45" s="6"/>
      <c r="F45" s="61">
        <f>F3-F43-F44</f>
        <v>3.3334554116363506</v>
      </c>
      <c r="G45" s="26"/>
      <c r="H45" s="4"/>
      <c r="I45" s="4"/>
      <c r="J45" s="4"/>
      <c r="K45" s="4"/>
      <c r="L45" s="54"/>
      <c r="M45" s="62"/>
      <c r="N45" s="37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9" customHeight="1" x14ac:dyDescent="0.25">
      <c r="A46" s="6" t="s">
        <v>39</v>
      </c>
      <c r="B46" s="16"/>
      <c r="C46" s="16"/>
      <c r="D46" s="16"/>
      <c r="E46" s="16"/>
      <c r="F46" s="16"/>
      <c r="G46" s="26"/>
      <c r="H46" s="22"/>
      <c r="I46" s="4"/>
      <c r="J46" s="4"/>
      <c r="K46" s="4"/>
      <c r="L46" s="54"/>
      <c r="M46" s="22"/>
      <c r="N46" s="3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9" customHeight="1" x14ac:dyDescent="0.25">
      <c r="A47" s="16" t="s">
        <v>20</v>
      </c>
      <c r="B47" s="17"/>
      <c r="C47" s="11" t="s">
        <v>18</v>
      </c>
      <c r="D47" s="11">
        <v>1</v>
      </c>
      <c r="E47" s="18">
        <v>136.22760158992969</v>
      </c>
      <c r="F47" s="14">
        <f>D47*E47</f>
        <v>136.22760158992969</v>
      </c>
      <c r="G47" s="26"/>
      <c r="H47" s="22"/>
      <c r="I47" s="4"/>
      <c r="J47" s="4"/>
      <c r="K47" s="4"/>
      <c r="L47" s="54"/>
      <c r="M47" s="30"/>
      <c r="N47" s="3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9" customHeight="1" x14ac:dyDescent="0.25">
      <c r="A48" s="16" t="s">
        <v>40</v>
      </c>
      <c r="B48" s="17"/>
      <c r="C48" s="11" t="s">
        <v>18</v>
      </c>
      <c r="D48" s="11">
        <v>1</v>
      </c>
      <c r="E48" s="18">
        <v>0</v>
      </c>
      <c r="F48" s="14">
        <f>D48*E48</f>
        <v>0</v>
      </c>
      <c r="G48" s="26"/>
      <c r="H48" s="22"/>
      <c r="I48" s="4"/>
      <c r="J48" s="4"/>
      <c r="K48" s="31"/>
      <c r="L48" s="54"/>
      <c r="M48" s="30"/>
      <c r="N48" s="3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" x14ac:dyDescent="0.25">
      <c r="A49" s="16" t="s">
        <v>105</v>
      </c>
      <c r="B49" s="17"/>
      <c r="C49" s="11" t="s">
        <v>18</v>
      </c>
      <c r="D49" s="11">
        <v>1</v>
      </c>
      <c r="E49" s="18">
        <v>6.8113800794964847</v>
      </c>
      <c r="F49" s="14">
        <f>D49*E49</f>
        <v>6.8113800794964847</v>
      </c>
      <c r="G49" s="29"/>
      <c r="H49" s="22"/>
      <c r="I49" s="4"/>
      <c r="J49" s="4"/>
      <c r="K49" s="31"/>
      <c r="L49" s="31"/>
      <c r="M49" s="30"/>
      <c r="N49" s="3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9" customHeight="1" x14ac:dyDescent="0.25">
      <c r="A50" s="6" t="s">
        <v>41</v>
      </c>
      <c r="B50" s="16"/>
      <c r="C50" s="16"/>
      <c r="D50" s="16"/>
      <c r="E50" s="16"/>
      <c r="F50" s="59">
        <f>SUM(F47:F49)</f>
        <v>143.03898166942616</v>
      </c>
      <c r="G50" s="26"/>
      <c r="H50" s="22"/>
      <c r="I50" s="22"/>
      <c r="J50" s="22"/>
      <c r="K50" s="31"/>
      <c r="L50" s="31"/>
      <c r="M50" s="60"/>
      <c r="N50" s="3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9" customHeight="1" x14ac:dyDescent="0.25">
      <c r="A51" s="6" t="s">
        <v>42</v>
      </c>
      <c r="B51" s="6"/>
      <c r="C51" s="6"/>
      <c r="D51" s="6"/>
      <c r="E51" s="6"/>
      <c r="F51" s="61">
        <f>F44+F50</f>
        <v>819.70552625778987</v>
      </c>
      <c r="G51" s="26"/>
      <c r="H51" s="22"/>
      <c r="I51" s="22"/>
      <c r="J51" s="22"/>
      <c r="K51" s="31"/>
      <c r="L51" s="31"/>
      <c r="M51" s="62"/>
      <c r="N51" s="3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9" customHeight="1" x14ac:dyDescent="0.25">
      <c r="A52" s="63" t="s">
        <v>43</v>
      </c>
      <c r="B52" s="63"/>
      <c r="C52" s="63"/>
      <c r="D52" s="63"/>
      <c r="E52" s="63"/>
      <c r="F52" s="64">
        <f>F3-F43-F51</f>
        <v>-139.70552625778987</v>
      </c>
      <c r="G52" s="43"/>
      <c r="H52" s="22"/>
      <c r="I52" s="22"/>
      <c r="J52" s="22"/>
      <c r="K52" s="31"/>
      <c r="L52" s="31"/>
      <c r="M52" s="62"/>
      <c r="N52" s="3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7.15" customHeight="1" x14ac:dyDescent="0.25">
      <c r="A53" s="65"/>
      <c r="B53" s="65"/>
      <c r="C53" s="65"/>
      <c r="D53" s="65"/>
      <c r="E53" s="65"/>
      <c r="F53" s="65"/>
      <c r="G53" s="27"/>
      <c r="H53" s="22"/>
      <c r="I53" s="22"/>
      <c r="J53" s="22"/>
      <c r="K53" s="31"/>
      <c r="L53" s="31"/>
      <c r="M53" s="31"/>
      <c r="N53" s="3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9" customHeight="1" x14ac:dyDescent="0.25">
      <c r="A54" s="16" t="s">
        <v>106</v>
      </c>
      <c r="B54" s="16"/>
      <c r="C54" s="11"/>
      <c r="D54" s="11"/>
      <c r="E54" s="18"/>
      <c r="F54" s="19"/>
      <c r="G54" s="26"/>
      <c r="H54" s="31"/>
      <c r="I54" s="22"/>
      <c r="J54" s="22"/>
      <c r="K54" s="31"/>
      <c r="L54" s="31"/>
      <c r="M54" s="31"/>
      <c r="N54" s="3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9" customHeight="1" x14ac:dyDescent="0.25">
      <c r="A55" s="16" t="s">
        <v>107</v>
      </c>
      <c r="B55" s="16"/>
      <c r="C55" s="11"/>
      <c r="D55" s="11"/>
      <c r="E55" s="18"/>
      <c r="F55" s="19"/>
      <c r="G55" s="26"/>
      <c r="H55" s="4"/>
      <c r="I55" s="22"/>
      <c r="J55" s="22"/>
      <c r="K55" s="31"/>
      <c r="L55" s="31"/>
      <c r="M55" s="31"/>
      <c r="N55" s="3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9" customHeight="1" x14ac:dyDescent="0.25">
      <c r="A56" s="16" t="s">
        <v>108</v>
      </c>
      <c r="B56" s="6"/>
      <c r="C56" s="6"/>
      <c r="D56" s="6"/>
      <c r="E56" s="6"/>
      <c r="F56" s="61"/>
      <c r="G56" s="26"/>
      <c r="H56" s="4"/>
      <c r="I56" s="22"/>
      <c r="J56" s="22"/>
      <c r="K56" s="31"/>
      <c r="L56" s="31"/>
      <c r="M56" s="31"/>
      <c r="N56" s="3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9" customHeight="1" x14ac:dyDescent="0.25">
      <c r="A57" s="16" t="s">
        <v>109</v>
      </c>
      <c r="B57" s="6"/>
      <c r="C57" s="6"/>
      <c r="D57" s="6"/>
      <c r="E57" s="6"/>
      <c r="F57" s="61"/>
      <c r="G57" s="20"/>
      <c r="H57" s="4"/>
      <c r="I57" s="22"/>
      <c r="J57" s="22"/>
      <c r="K57" s="31"/>
      <c r="L57" s="31"/>
      <c r="M57" s="31"/>
      <c r="N57" s="3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9" customHeight="1" thickBot="1" x14ac:dyDescent="0.3">
      <c r="A58" s="66" t="s">
        <v>110</v>
      </c>
      <c r="B58" s="67"/>
      <c r="C58" s="67"/>
      <c r="D58" s="67"/>
      <c r="E58" s="67"/>
      <c r="F58" s="68"/>
      <c r="G58" s="69"/>
      <c r="H58" s="4"/>
      <c r="I58" s="31"/>
      <c r="J58" s="31"/>
      <c r="K58" s="4"/>
      <c r="L58" s="31"/>
      <c r="M58" s="31"/>
      <c r="N58" s="3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3.75" customHeight="1" x14ac:dyDescent="0.25">
      <c r="A59" s="109"/>
      <c r="B59" s="110"/>
      <c r="C59" s="110"/>
      <c r="D59" s="110"/>
      <c r="E59" s="110"/>
      <c r="F59" s="111"/>
      <c r="G59" s="112"/>
      <c r="H59" s="4"/>
      <c r="I59" s="4"/>
      <c r="J59" s="4"/>
      <c r="K59" s="31"/>
      <c r="L59" s="31"/>
      <c r="M59" s="31"/>
      <c r="N59" s="3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9" customHeight="1" x14ac:dyDescent="0.2">
      <c r="A60" s="54"/>
      <c r="B60" s="54"/>
      <c r="C60" s="54"/>
      <c r="D60" s="54"/>
      <c r="E60" s="54"/>
      <c r="F60" s="5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9" customHeight="1" x14ac:dyDescent="0.2">
      <c r="A61" s="54"/>
      <c r="B61" s="54"/>
      <c r="C61" s="54"/>
      <c r="D61" s="54"/>
      <c r="E61" s="54"/>
      <c r="F61" s="5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9" customHeight="1" x14ac:dyDescent="0.25">
      <c r="A62" s="22"/>
      <c r="B62" s="22"/>
      <c r="C62" s="7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9" customHeight="1" x14ac:dyDescent="0.25">
      <c r="A63" s="22"/>
      <c r="B63" s="71"/>
      <c r="C63" s="7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9" customHeight="1" x14ac:dyDescent="0.25">
      <c r="A64" s="22"/>
      <c r="B64" s="71"/>
      <c r="C64" s="7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9" customHeight="1" x14ac:dyDescent="0.25">
      <c r="A65" s="22"/>
      <c r="B65" s="71"/>
      <c r="C65" s="7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9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9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9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9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9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9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9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">
      <c r="A98" s="4"/>
      <c r="B98" s="4"/>
      <c r="C98" s="4"/>
      <c r="D98" s="4"/>
      <c r="E98" s="4"/>
      <c r="F98" s="4"/>
      <c r="G98" s="4"/>
      <c r="H9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">
      <c r="A99" s="4"/>
      <c r="B99" s="4"/>
      <c r="C99" s="4"/>
      <c r="D99" s="4"/>
      <c r="E99" s="4"/>
      <c r="F99" s="4"/>
      <c r="G99" s="4"/>
      <c r="H9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">
      <c r="A100" s="4"/>
      <c r="B100" s="4"/>
      <c r="C100" s="4"/>
      <c r="D100" s="4"/>
      <c r="E100" s="4"/>
      <c r="F100" s="4"/>
      <c r="G100" s="4"/>
      <c r="H10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">
      <c r="A101" s="4"/>
      <c r="B101" s="4"/>
      <c r="C101" s="4"/>
      <c r="D101" s="4"/>
      <c r="E101" s="4"/>
      <c r="F101" s="4"/>
      <c r="G101" s="4"/>
      <c r="H101"/>
      <c r="I101" s="4"/>
      <c r="J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I60789"/>
    </row>
    <row r="60790" spans="8:9" x14ac:dyDescent="0.2">
      <c r="I60790"/>
    </row>
    <row r="60791" spans="8:9" x14ac:dyDescent="0.2">
      <c r="I60791"/>
    </row>
    <row r="60792" spans="8:9" x14ac:dyDescent="0.2"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2021-11-22T14:09:16Z</dcterms:created>
  <dcterms:modified xsi:type="dcterms:W3CDTF">2022-11-09T20:27:09Z</dcterms:modified>
</cp:coreProperties>
</file>