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38B127D3-DEEB-440F-B32F-FEEE65F5E32D}" xr6:coauthVersionLast="47" xr6:coauthVersionMax="47" xr10:uidLastSave="{00000000-0000-0000-0000-000000000000}"/>
  <bookViews>
    <workbookView xWindow="11985" yWindow="30" windowWidth="21405" windowHeight="14760" activeTab="1" xr2:uid="{178CC33C-8634-4307-B05B-CE3E42CC31C7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3" i="1"/>
  <c r="F4" i="1"/>
  <c r="F48" i="1"/>
  <c r="F49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1" i="1"/>
  <c r="F10" i="1"/>
  <c r="F7" i="1"/>
  <c r="F6" i="1"/>
  <c r="F39" i="1" l="1"/>
  <c r="F47" i="1"/>
  <c r="F50" i="1" s="1"/>
  <c r="F9" i="1"/>
  <c r="E36" i="1" s="1"/>
  <c r="F8" i="1"/>
  <c r="F28" i="1"/>
  <c r="F29" i="1"/>
  <c r="F36" i="1" l="1"/>
  <c r="F41" i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DC44A22-AD30-4FA0-8EB9-625708C9E6FA}">
      <text>
        <r>
          <rPr>
            <sz val="9"/>
            <color indexed="81"/>
            <rFont val="Tahoma"/>
            <family val="2"/>
          </rPr>
          <t>Seeding rate of 47,500 seed per acre at $3.01/thousand seed.</t>
        </r>
      </text>
    </comment>
    <comment ref="F13" authorId="0" shapeId="0" xr:uid="{76F8A571-AFFC-4290-827A-B918262F9C2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$2.47/pt
8 oz Dicamba at $0.40/oz
1.5 pt 2,4-D at $2.64/pt
1.6 oz Cotoran at $5.79/oz
32 oz Gramoxone at $0.19/oz
22 oz Xtendimax at $0.42/oz
32 oz Glufosinate at $0.59/oz
12.8 oz Outlook at $0.87 oz
32 oz Glufosinate at $0.49/oz
1 pt Metolachlor at $5.02/pt
32 oz Glufosinate at $0.59/oz
1.5 pt Direx at $2.44/pt
1.5 qt MSMA 6 at $6.84/qt</t>
        </r>
      </text>
    </comment>
    <comment ref="F14" authorId="0" shapeId="0" xr:uid="{7C55FF05-441E-4B04-B83A-F51FF63EAB08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$1.53/oz
6 oz Diamond at $1.28/oz
2 oz Thiamethoxam at $1.53/oz
6 oz Diamond at $1.28/oz
2 oz Transform at $7.63/oz
2 oz Transform at $7.63/oz</t>
        </r>
      </text>
    </comment>
    <comment ref="F16" authorId="0" shapeId="0" xr:uid="{D151128A-A892-4F96-B4A3-C08EC88B22E9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$0.09/oz
20 oz Mepiquat Chloride at $0.09/oz
20 oz Mepiquat Chloride at $0.09/oz
20 oz Mepiquat Chloride at $0.09/oz</t>
        </r>
      </text>
    </comment>
    <comment ref="F17" authorId="0" shapeId="0" xr:uid="{53EFFE1A-5FBE-4AEB-BAE2-C50C7ADBDA2C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$2.07/oz
6 oz Folex at $0.73/oz
6 oz Prep at $0.24/oz
8 oz Folex at $0.73/oz
32 oz Prep at $0.24/oz</t>
        </r>
      </text>
    </comment>
  </commentList>
</comments>
</file>

<file path=xl/sharedStrings.xml><?xml version="1.0" encoding="utf-8"?>
<sst xmlns="http://schemas.openxmlformats.org/spreadsheetml/2006/main" count="187" uniqueCount="121">
  <si>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</si>
  <si>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</si>
  <si>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</si>
  <si>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</si>
  <si>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</si>
  <si>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</si>
  <si>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</si>
  <si>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</si>
  <si>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</si>
  <si>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</si>
  <si>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</si>
  <si>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</si>
  <si>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</si>
  <si>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</si>
  <si>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</si>
  <si>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</si>
  <si>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</si>
  <si>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</si>
  <si>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</si>
  <si>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</si>
  <si>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</si>
  <si>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</si>
  <si>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</si>
  <si>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</si>
  <si>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</si>
  <si>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</si>
  <si>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</si>
  <si>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</si>
  <si>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</si>
  <si>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</si>
  <si>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</si>
  <si>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</si>
  <si>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</si>
  <si>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</si>
  <si>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</si>
  <si>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</si>
  <si>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</si>
  <si>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</si>
  <si>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</si>
  <si>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</si>
  <si>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</si>
  <si>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</si>
  <si>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DAP (18-46-0)</t>
  </si>
  <si>
    <t>Lbs</t>
  </si>
  <si>
    <t>Field Trip</t>
  </si>
  <si>
    <t>Width</t>
  </si>
  <si>
    <t>Activity</t>
  </si>
  <si>
    <t>B3XF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</si>
  <si>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</si>
  <si>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</si>
  <si>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</si>
  <si>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</si>
  <si>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</si>
  <si>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</si>
  <si>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</si>
  <si>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 , 1.5 pt 2,4-D</t>
  </si>
  <si>
    <t>Tillage</t>
  </si>
  <si>
    <t>Fertilizer Spreader</t>
  </si>
  <si>
    <t>30 ft.</t>
  </si>
  <si>
    <t>Fertilizer</t>
  </si>
  <si>
    <t>100 lbs DAP, 100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</si>
  <si>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</si>
  <si>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</si>
  <si>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</si>
  <si>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</si>
  <si>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</si>
  <si>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</si>
  <si>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</si>
  <si>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</si>
  <si>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</si>
  <si>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   2 oz Thiamethoxam, 6 oz Diamond,                               16 oz Mepiquat Chloride</t>
  </si>
  <si>
    <t>Hooded Sprayer</t>
  </si>
  <si>
    <t>32 oz Glufosinate, 1.5 pt Direx, 1.5 qt MSMA 6</t>
  </si>
  <si>
    <t>50 lbs Urea and 50 lbs Ammonium Sulfate</t>
  </si>
  <si>
    <t>Insecticide, Growth Regulator</t>
  </si>
  <si>
    <t>2 oz Thiamethoxam, 6 oz Diamond,                            20 oz Mepiquat Chloride</t>
  </si>
  <si>
    <t>Custom Aerial Application</t>
  </si>
  <si>
    <t xml:space="preserve">2 oz Transform, 20 oz Mepiquat Chloride                      </t>
  </si>
  <si>
    <t>2 oz Transform, 20 oz Mepiquat Chloride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</si>
  <si>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</si>
  <si>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</si>
  <si>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</si>
  <si>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</si>
  <si>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</si>
  <si>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</si>
  <si>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</si>
  <si>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</si>
  <si>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</si>
  <si>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</si>
  <si>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</si>
  <si>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Table A-11. Cotton Field Activities, B3XF, Center Pivot Irrigation</t>
  </si>
  <si>
    <t xml:space="preserve"> </t>
  </si>
  <si>
    <t>Lbs/ac</t>
  </si>
  <si>
    <t>Ton</t>
  </si>
  <si>
    <t>Bale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</si>
  <si>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</si>
  <si>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</si>
  <si>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</si>
  <si>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</si>
  <si>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</si>
  <si>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</si>
  <si>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</si>
  <si>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</si>
  <si>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</si>
  <si>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</si>
  <si>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</si>
  <si>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</si>
  <si>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</si>
  <si>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</si>
  <si>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</si>
  <si>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</si>
  <si>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</si>
  <si>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</si>
  <si>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</si>
  <si>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</si>
  <si>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</si>
  <si>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</si>
  <si>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Hauling, Ginning</t>
  </si>
  <si>
    <t>Storage and Warehousing</t>
  </si>
  <si>
    <t>Promotions, Boards, Classing</t>
  </si>
  <si>
    <t>Table 11. 2023 Cotton Enterprise Budget, B3XF,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</si>
</sst>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 applyProtection="1">
      <alignment horizontal="right"/>
      <protection locked="0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6" fillId="5" borderId="0" xfId="0" applyNumberFormat="1" applyFont="1" applyFill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right"/>
    </xf>
    <xf numFmtId="166" fontId="2" fillId="3" borderId="0" xfId="0" applyNumberFormat="1" applyFont="1" applyFill="1"/>
    <xf numFmtId="0" fontId="8" fillId="2" borderId="4" xfId="0" applyFont="1" applyFill="1" applyBorder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6" fontId="2" fillId="5" borderId="0" xfId="0" applyNumberFormat="1" applyFont="1" applyFill="1" applyAlignment="1">
      <alignment horizontal="right"/>
    </xf>
    <xf numFmtId="166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6" fontId="2" fillId="5" borderId="5" xfId="0" applyNumberFormat="1" applyFont="1" applyFill="1" applyBorder="1"/>
    <xf numFmtId="0" fontId="8" fillId="5" borderId="0" xfId="0" applyFont="1" applyFill="1"/>
    <xf numFmtId="0" fontId="6" fillId="5" borderId="7" xfId="0" applyFont="1" applyFill="1" applyBorder="1"/>
    <xf numFmtId="0" fontId="2" fillId="5" borderId="7" xfId="0" applyFont="1" applyFill="1" applyBorder="1"/>
    <xf numFmtId="166" fontId="2" fillId="5" borderId="6" xfId="0" applyNumberFormat="1" applyFont="1" applyFill="1" applyBorder="1"/>
    <xf numFmtId="9" fontId="13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6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166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8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166" fontId="18" fillId="3" borderId="18" xfId="0" applyNumberFormat="1" applyFont="1" applyFill="1" applyBorder="1" applyAlignment="1">
      <alignment horizontal="center"/>
    </xf>
    <xf numFmtId="0" fontId="19" fillId="3" borderId="0" xfId="0" applyFont="1" applyFill="1"/>
    <xf numFmtId="0" fontId="18" fillId="3" borderId="19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 wrapText="1"/>
    </xf>
    <xf numFmtId="166" fontId="18" fillId="3" borderId="18" xfId="0" applyNumberFormat="1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15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6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/>
    <xf numFmtId="166" fontId="17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7" xfId="0" applyFont="1" applyFill="1" applyBorder="1"/>
    <xf numFmtId="0" fontId="17" fillId="3" borderId="24" xfId="0" applyFont="1" applyFill="1" applyBorder="1"/>
    <xf numFmtId="0" fontId="17" fillId="3" borderId="8" xfId="0" applyFont="1" applyFill="1" applyBorder="1"/>
    <xf numFmtId="0" fontId="17" fillId="3" borderId="9" xfId="0" applyFont="1" applyFill="1" applyBorder="1"/>
    <xf numFmtId="0" fontId="17" fillId="3" borderId="11" xfId="0" applyFont="1" applyFill="1" applyBorder="1"/>
    <xf numFmtId="166" fontId="18" fillId="3" borderId="1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166" fontId="2" fillId="2" borderId="0" xfId="0" applyNumberFormat="1" applyFont="1" applyFill="1"/>
    <xf numFmtId="0" fontId="0" fillId="2" borderId="0" xfId="0" applyFill="1"/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6" fillId="5" borderId="0" xfId="0" applyFont="1" applyFill="1" applyAlignment="1">
      <alignment horizontal="left" indent="1"/>
    </xf>
    <xf numFmtId="0" fontId="15" fillId="3" borderId="0" xfId="1" applyFont="1" applyFill="1" applyBorder="1" applyProtection="1">
      <protection locked="0"/>
    </xf>
    <xf numFmtId="0" fontId="16" fillId="3" borderId="8" xfId="0" applyFont="1" applyFill="1" applyBorder="1"/>
    <xf numFmtId="0" fontId="16" fillId="3" borderId="9" xfId="0" applyFont="1" applyFill="1" applyBorder="1"/>
  </cellXfs>
  <cellStyles count="2">
    <cellStyle name="Hyperlink 2" xfId="1" xr:uid="{7FA3322C-AC34-4449-8E20-FF17476B15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8_CottonB3XF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569C-46B3-47AD-BC5B-329FED8A5054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5.8554687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25"/>
      <c r="B1" s="125"/>
      <c r="C1" s="74"/>
      <c r="D1" s="7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6" t="s">
        <v>90</v>
      </c>
      <c r="B2" s="127"/>
      <c r="C2" s="127"/>
      <c r="D2" s="127"/>
      <c r="E2" s="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6" t="s">
        <v>44</v>
      </c>
      <c r="B3" s="77" t="s">
        <v>45</v>
      </c>
      <c r="C3" s="78" t="s">
        <v>46</v>
      </c>
      <c r="D3" s="79" t="s">
        <v>47</v>
      </c>
      <c r="E3" s="79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0" t="s">
        <v>49</v>
      </c>
      <c r="B4" s="81" t="s">
        <v>50</v>
      </c>
      <c r="C4" s="82" t="s">
        <v>51</v>
      </c>
      <c r="D4" s="83"/>
      <c r="E4" s="84">
        <v>6.2792234238338898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5" t="s">
        <v>52</v>
      </c>
      <c r="B5" s="86" t="s">
        <v>53</v>
      </c>
      <c r="C5" s="82" t="s">
        <v>54</v>
      </c>
      <c r="D5" s="87" t="s">
        <v>55</v>
      </c>
      <c r="E5" s="88">
        <v>16.60843282610881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9" t="s">
        <v>49</v>
      </c>
      <c r="B6" s="81" t="s">
        <v>50</v>
      </c>
      <c r="C6" s="90" t="s">
        <v>56</v>
      </c>
      <c r="D6" s="87"/>
      <c r="E6" s="88">
        <v>6.2792234238338898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5" t="s">
        <v>57</v>
      </c>
      <c r="B7" s="86" t="s">
        <v>58</v>
      </c>
      <c r="C7" s="91" t="s">
        <v>59</v>
      </c>
      <c r="D7" s="87" t="s">
        <v>60</v>
      </c>
      <c r="E7" s="88">
        <v>98.567844968658207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9" t="s">
        <v>61</v>
      </c>
      <c r="B8" s="81" t="s">
        <v>50</v>
      </c>
      <c r="C8" s="90" t="s">
        <v>56</v>
      </c>
      <c r="D8" s="92"/>
      <c r="E8" s="93">
        <v>3.0749780824586508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9" t="s">
        <v>62</v>
      </c>
      <c r="B9" s="81" t="s">
        <v>50</v>
      </c>
      <c r="C9" s="90" t="s">
        <v>63</v>
      </c>
      <c r="D9" s="92" t="s">
        <v>64</v>
      </c>
      <c r="E9" s="93">
        <v>129.89694196677169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9" t="s">
        <v>52</v>
      </c>
      <c r="B10" s="81" t="s">
        <v>53</v>
      </c>
      <c r="C10" s="90" t="s">
        <v>65</v>
      </c>
      <c r="D10" s="92" t="s">
        <v>66</v>
      </c>
      <c r="E10" s="93">
        <v>29.117432826108811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5" t="s">
        <v>52</v>
      </c>
      <c r="B11" s="81" t="s">
        <v>53</v>
      </c>
      <c r="C11" s="90" t="s">
        <v>16</v>
      </c>
      <c r="D11" s="92" t="s">
        <v>67</v>
      </c>
      <c r="E11" s="93">
        <v>34.549432826108813</v>
      </c>
      <c r="F11" s="2"/>
      <c r="G11" s="2"/>
      <c r="H11" s="2"/>
      <c r="I11" s="9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9" t="s">
        <v>57</v>
      </c>
      <c r="B12" s="81" t="s">
        <v>58</v>
      </c>
      <c r="C12" s="90" t="s">
        <v>59</v>
      </c>
      <c r="D12" s="92" t="s">
        <v>68</v>
      </c>
      <c r="E12" s="93">
        <v>55.912844968658206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8.25" x14ac:dyDescent="0.2">
      <c r="A13" s="85" t="s">
        <v>52</v>
      </c>
      <c r="B13" s="81" t="s">
        <v>53</v>
      </c>
      <c r="C13" s="95" t="s">
        <v>69</v>
      </c>
      <c r="D13" s="96" t="s">
        <v>70</v>
      </c>
      <c r="E13" s="97">
        <v>40.613432826108806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9" t="s">
        <v>71</v>
      </c>
      <c r="B14" s="81" t="s">
        <v>50</v>
      </c>
      <c r="C14" s="90" t="s">
        <v>16</v>
      </c>
      <c r="D14" s="92" t="s">
        <v>72</v>
      </c>
      <c r="E14" s="93">
        <v>36.155661473538181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89" t="s">
        <v>57</v>
      </c>
      <c r="B15" s="81" t="s">
        <v>58</v>
      </c>
      <c r="C15" s="90" t="s">
        <v>59</v>
      </c>
      <c r="D15" s="92" t="s">
        <v>73</v>
      </c>
      <c r="E15" s="93">
        <v>42.412844968658206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x14ac:dyDescent="0.2">
      <c r="A16" s="89" t="s">
        <v>52</v>
      </c>
      <c r="B16" s="81" t="s">
        <v>53</v>
      </c>
      <c r="C16" s="90" t="s">
        <v>74</v>
      </c>
      <c r="D16" s="96" t="s">
        <v>75</v>
      </c>
      <c r="E16" s="97">
        <v>17.07343282610881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9" t="s">
        <v>76</v>
      </c>
      <c r="B17" s="98"/>
      <c r="C17" s="90" t="s">
        <v>74</v>
      </c>
      <c r="D17" s="96" t="s">
        <v>77</v>
      </c>
      <c r="E17" s="97">
        <v>25.06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99" t="s">
        <v>76</v>
      </c>
      <c r="B18" s="100"/>
      <c r="C18" s="91" t="s">
        <v>74</v>
      </c>
      <c r="D18" s="87" t="s">
        <v>78</v>
      </c>
      <c r="E18" s="88">
        <v>25.06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89" t="s">
        <v>52</v>
      </c>
      <c r="B19" s="81" t="s">
        <v>53</v>
      </c>
      <c r="C19" s="91" t="s">
        <v>79</v>
      </c>
      <c r="D19" s="87" t="s">
        <v>80</v>
      </c>
      <c r="E19" s="88">
        <v>14.49343282610881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thickBot="1" x14ac:dyDescent="0.25">
      <c r="A20" s="101" t="s">
        <v>52</v>
      </c>
      <c r="B20" s="102" t="s">
        <v>53</v>
      </c>
      <c r="C20" s="103" t="s">
        <v>79</v>
      </c>
      <c r="D20" s="104" t="s">
        <v>81</v>
      </c>
      <c r="E20" s="105">
        <v>18.053432826108811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5" t="s">
        <v>82</v>
      </c>
      <c r="B21" s="86" t="s">
        <v>83</v>
      </c>
      <c r="C21" s="106" t="s">
        <v>84</v>
      </c>
      <c r="D21" s="107"/>
      <c r="E21" s="108">
        <v>71.756075885680673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thickBot="1" x14ac:dyDescent="0.25">
      <c r="A22" s="109" t="s">
        <v>85</v>
      </c>
      <c r="B22" s="110"/>
      <c r="C22" s="104" t="s">
        <v>84</v>
      </c>
      <c r="D22" s="111"/>
      <c r="E22" s="108">
        <v>1.8048367130686078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 x14ac:dyDescent="0.25">
      <c r="A23" s="112" t="s">
        <v>86</v>
      </c>
      <c r="B23" s="113" t="s">
        <v>87</v>
      </c>
      <c r="C23" s="78" t="s">
        <v>88</v>
      </c>
      <c r="D23" s="114"/>
      <c r="E23" s="115">
        <v>5.9838242630847223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16" t="s">
        <v>89</v>
      </c>
      <c r="B24" s="86"/>
      <c r="C24" s="117"/>
      <c r="D24" s="8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6"/>
      <c r="B25" s="86"/>
      <c r="C25" s="117"/>
      <c r="D25" s="8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8482-5169-4B9C-B2F3-A7EDEB0B9493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9" customWidth="1"/>
    <col min="9" max="9" width="8.7109375" style="49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72" t="s">
        <v>120</v>
      </c>
      <c r="B1" s="72"/>
      <c r="C1" s="72"/>
      <c r="D1" s="72"/>
      <c r="E1" s="72"/>
      <c r="F1" s="73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50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71" t="s">
        <v>7</v>
      </c>
      <c r="B3" s="5">
        <v>1</v>
      </c>
      <c r="C3" s="55" t="s">
        <v>92</v>
      </c>
      <c r="D3" s="6">
        <v>1200</v>
      </c>
      <c r="E3" s="7">
        <v>0.85</v>
      </c>
      <c r="F3" s="57">
        <f>D3*E3*B3</f>
        <v>1020</v>
      </c>
      <c r="G3" s="8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51" t="s">
        <v>95</v>
      </c>
      <c r="B4" s="54">
        <v>1</v>
      </c>
      <c r="C4" s="55" t="s">
        <v>93</v>
      </c>
      <c r="D4" s="56">
        <v>0.9</v>
      </c>
      <c r="E4" s="15">
        <v>220.5333333333333</v>
      </c>
      <c r="F4" s="57">
        <f>D4*E4*B4</f>
        <v>198.48</v>
      </c>
      <c r="G4" s="9"/>
      <c r="H4" s="2"/>
      <c r="I4" s="2"/>
      <c r="J4" s="2"/>
      <c r="K4" s="7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50" t="s">
        <v>8</v>
      </c>
      <c r="B5" s="51"/>
      <c r="C5" s="69" t="s">
        <v>2</v>
      </c>
      <c r="D5" s="69" t="s">
        <v>9</v>
      </c>
      <c r="E5" s="70" t="s">
        <v>10</v>
      </c>
      <c r="F5" s="69" t="s">
        <v>11</v>
      </c>
      <c r="G5" s="9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51" t="s">
        <v>12</v>
      </c>
      <c r="B6" s="5">
        <v>1</v>
      </c>
      <c r="C6" s="67" t="s">
        <v>13</v>
      </c>
      <c r="D6" s="68">
        <v>47.5</v>
      </c>
      <c r="E6" s="15">
        <v>3.01</v>
      </c>
      <c r="F6" s="57">
        <f>D6*E6*B6</f>
        <v>142.97499999999999</v>
      </c>
      <c r="G6" s="9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51" t="s">
        <v>14</v>
      </c>
      <c r="B7" s="5">
        <v>1</v>
      </c>
      <c r="C7" s="55" t="s">
        <v>92</v>
      </c>
      <c r="D7" s="15">
        <v>175</v>
      </c>
      <c r="E7" s="65">
        <v>0.4</v>
      </c>
      <c r="F7" s="57">
        <f t="shared" ref="F7:F17" si="0">D7*E7*B7</f>
        <v>70</v>
      </c>
      <c r="G7" s="9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51" t="s">
        <v>96</v>
      </c>
      <c r="B8" s="5">
        <v>1</v>
      </c>
      <c r="C8" s="55" t="s">
        <v>92</v>
      </c>
      <c r="D8" s="15">
        <v>0</v>
      </c>
      <c r="E8" s="65">
        <v>0.44500000000000001</v>
      </c>
      <c r="F8" s="57">
        <f t="shared" si="0"/>
        <v>0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51" t="s">
        <v>97</v>
      </c>
      <c r="B9" s="5">
        <v>1</v>
      </c>
      <c r="C9" s="55" t="s">
        <v>92</v>
      </c>
      <c r="D9" s="15">
        <v>150</v>
      </c>
      <c r="E9" s="65">
        <v>0.41499999999999998</v>
      </c>
      <c r="F9" s="57">
        <f t="shared" si="0"/>
        <v>62.25</v>
      </c>
      <c r="G9" s="8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51" t="s">
        <v>98</v>
      </c>
      <c r="B10" s="5">
        <v>1</v>
      </c>
      <c r="C10" s="55" t="s">
        <v>92</v>
      </c>
      <c r="D10" s="15">
        <v>50</v>
      </c>
      <c r="E10" s="65">
        <v>0.23499999999999999</v>
      </c>
      <c r="F10" s="57">
        <f t="shared" si="0"/>
        <v>11.75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51" t="s">
        <v>99</v>
      </c>
      <c r="B11" s="5">
        <v>1</v>
      </c>
      <c r="C11" s="55" t="s">
        <v>92</v>
      </c>
      <c r="D11" s="15">
        <v>1</v>
      </c>
      <c r="E11" s="12">
        <v>1.28</v>
      </c>
      <c r="F11" s="57">
        <f t="shared" si="0"/>
        <v>1.28</v>
      </c>
      <c r="G11" s="122"/>
      <c r="H11" s="123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51" t="s">
        <v>42</v>
      </c>
      <c r="B12" s="5">
        <v>1</v>
      </c>
      <c r="C12" s="55" t="s">
        <v>92</v>
      </c>
      <c r="D12" s="15">
        <v>100</v>
      </c>
      <c r="E12" s="65">
        <v>0.46</v>
      </c>
      <c r="F12" s="57">
        <f t="shared" si="0"/>
        <v>46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51" t="s">
        <v>16</v>
      </c>
      <c r="B13" s="5">
        <v>1</v>
      </c>
      <c r="C13" s="55" t="s">
        <v>15</v>
      </c>
      <c r="D13" s="55">
        <v>1</v>
      </c>
      <c r="E13" s="15">
        <v>123.38</v>
      </c>
      <c r="F13" s="57">
        <f t="shared" si="0"/>
        <v>123.38</v>
      </c>
      <c r="G13" s="8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51" t="s">
        <v>17</v>
      </c>
      <c r="B14" s="5">
        <v>1</v>
      </c>
      <c r="C14" s="55" t="s">
        <v>15</v>
      </c>
      <c r="D14" s="55">
        <v>1</v>
      </c>
      <c r="E14" s="15">
        <v>52</v>
      </c>
      <c r="F14" s="57">
        <f t="shared" si="0"/>
        <v>52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51" t="s">
        <v>100</v>
      </c>
      <c r="B15" s="5">
        <v>1</v>
      </c>
      <c r="C15" s="55" t="s">
        <v>15</v>
      </c>
      <c r="D15" s="55">
        <v>1</v>
      </c>
      <c r="E15" s="15">
        <v>0</v>
      </c>
      <c r="F15" s="57">
        <f t="shared" si="0"/>
        <v>0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51" t="s">
        <v>101</v>
      </c>
      <c r="B16" s="5">
        <v>1</v>
      </c>
      <c r="C16" s="55" t="s">
        <v>15</v>
      </c>
      <c r="D16" s="55">
        <v>1</v>
      </c>
      <c r="E16" s="15">
        <v>6.84</v>
      </c>
      <c r="F16" s="57">
        <f t="shared" si="0"/>
        <v>6.84</v>
      </c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51" t="s">
        <v>79</v>
      </c>
      <c r="B17" s="5">
        <v>1</v>
      </c>
      <c r="C17" s="55" t="s">
        <v>15</v>
      </c>
      <c r="D17" s="55">
        <v>1</v>
      </c>
      <c r="E17" s="15">
        <v>23.48</v>
      </c>
      <c r="F17" s="57">
        <f t="shared" si="0"/>
        <v>23.48</v>
      </c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51" t="s">
        <v>102</v>
      </c>
      <c r="B18" s="51"/>
      <c r="C18" s="55"/>
      <c r="D18" s="55"/>
      <c r="E18" s="15"/>
      <c r="F18" s="15"/>
      <c r="G18" s="16"/>
      <c r="H18" s="2"/>
      <c r="I18" s="2"/>
      <c r="J18" s="2"/>
      <c r="K18" s="2"/>
      <c r="L18" s="2"/>
      <c r="M18" s="17"/>
      <c r="N18" s="18"/>
      <c r="O18" s="19"/>
      <c r="P18" s="2"/>
      <c r="Q18" s="2"/>
      <c r="R18" s="2"/>
      <c r="S18" s="20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24" t="s">
        <v>103</v>
      </c>
      <c r="B19" s="5">
        <v>1</v>
      </c>
      <c r="C19" s="55" t="s">
        <v>15</v>
      </c>
      <c r="D19" s="21">
        <v>0</v>
      </c>
      <c r="E19" s="22">
        <v>8</v>
      </c>
      <c r="F19" s="57">
        <f>D19*E19*B19</f>
        <v>0</v>
      </c>
      <c r="G19" s="13"/>
      <c r="H19" s="2"/>
      <c r="I19" s="2"/>
      <c r="J19" s="2"/>
      <c r="K19" s="2"/>
      <c r="L19" s="2"/>
      <c r="M19" s="23"/>
      <c r="N19" s="24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24" t="s">
        <v>104</v>
      </c>
      <c r="B20" s="5">
        <v>1</v>
      </c>
      <c r="C20" s="55" t="s">
        <v>15</v>
      </c>
      <c r="D20" s="25">
        <v>2</v>
      </c>
      <c r="E20" s="22">
        <v>8</v>
      </c>
      <c r="F20" s="57">
        <f>D20*E20*B20</f>
        <v>16</v>
      </c>
      <c r="G20" s="13"/>
      <c r="H20" s="2"/>
      <c r="I20" s="2"/>
      <c r="J20" s="2"/>
      <c r="K20" s="2"/>
      <c r="L20" s="2"/>
      <c r="M20" s="23"/>
      <c r="N20" s="24"/>
      <c r="O20" s="1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24" t="s">
        <v>105</v>
      </c>
      <c r="B21" s="5">
        <v>1</v>
      </c>
      <c r="C21" s="55" t="s">
        <v>92</v>
      </c>
      <c r="D21" s="25">
        <v>0</v>
      </c>
      <c r="E21" s="26">
        <v>0.08</v>
      </c>
      <c r="F21" s="57">
        <f>D21*E21*B21</f>
        <v>0</v>
      </c>
      <c r="G21" s="13"/>
      <c r="H21" s="2"/>
      <c r="I21" s="2"/>
      <c r="J21" s="2"/>
      <c r="K21" s="2"/>
      <c r="L21" s="2"/>
      <c r="M21" s="27"/>
      <c r="N21" s="24"/>
      <c r="O21" s="19"/>
      <c r="P21" s="2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24" t="s">
        <v>106</v>
      </c>
      <c r="B22" s="5">
        <v>1</v>
      </c>
      <c r="C22" s="55" t="s">
        <v>15</v>
      </c>
      <c r="D22" s="25">
        <v>0</v>
      </c>
      <c r="E22" s="22">
        <v>8</v>
      </c>
      <c r="F22" s="57">
        <f>D22*E22*B22</f>
        <v>0</v>
      </c>
      <c r="G22" s="13"/>
      <c r="H22" s="2"/>
      <c r="I22" s="2"/>
      <c r="J22" s="2"/>
      <c r="K22" s="2"/>
      <c r="L22" s="2"/>
      <c r="M22" s="23"/>
      <c r="N22" s="24"/>
      <c r="O22" s="19"/>
      <c r="P22" s="2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51" t="s">
        <v>18</v>
      </c>
      <c r="B23" s="51"/>
      <c r="C23" s="51"/>
      <c r="D23" s="51"/>
      <c r="E23" s="51"/>
      <c r="F23" s="51"/>
      <c r="G23" s="13"/>
      <c r="H23" s="2"/>
      <c r="I23" s="2"/>
      <c r="J23" s="2"/>
      <c r="K23" s="2"/>
      <c r="L23" s="2"/>
      <c r="M23" s="11"/>
      <c r="N23" s="29"/>
      <c r="O23" s="19"/>
      <c r="P23" s="2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51" t="s">
        <v>19</v>
      </c>
      <c r="B24" s="5">
        <v>1</v>
      </c>
      <c r="C24" s="55" t="s">
        <v>20</v>
      </c>
      <c r="D24" s="65">
        <v>4.5167087210390227</v>
      </c>
      <c r="E24" s="30">
        <v>4.5</v>
      </c>
      <c r="F24" s="57">
        <f t="shared" ref="F24:F35" si="1">D24*E24*B24</f>
        <v>20.325189244675602</v>
      </c>
      <c r="G24" s="31"/>
      <c r="H24" s="2"/>
      <c r="I24" s="2"/>
      <c r="J24" s="2"/>
      <c r="K24" s="2"/>
      <c r="L24" s="2"/>
      <c r="M24" s="23"/>
      <c r="N24" s="24"/>
      <c r="O24" s="1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51" t="s">
        <v>21</v>
      </c>
      <c r="B25" s="5">
        <v>1</v>
      </c>
      <c r="C25" s="55" t="s">
        <v>15</v>
      </c>
      <c r="D25" s="55">
        <v>1</v>
      </c>
      <c r="E25" s="15">
        <v>7.6460633731313425</v>
      </c>
      <c r="F25" s="57">
        <f t="shared" si="1"/>
        <v>7.6460633731313425</v>
      </c>
      <c r="G25" s="13"/>
      <c r="H25" s="2"/>
      <c r="I25" s="2"/>
      <c r="J25" s="2"/>
      <c r="K25" s="2"/>
      <c r="L25" s="2"/>
      <c r="M25" s="23"/>
      <c r="N25" s="2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51" t="s">
        <v>22</v>
      </c>
      <c r="B26" s="5">
        <v>1</v>
      </c>
      <c r="C26" s="55" t="s">
        <v>20</v>
      </c>
      <c r="D26" s="65">
        <v>2.7487938596491226</v>
      </c>
      <c r="E26" s="30">
        <v>4.5</v>
      </c>
      <c r="F26" s="57">
        <f t="shared" si="1"/>
        <v>12.369572368421052</v>
      </c>
      <c r="G26" s="13"/>
      <c r="H26" s="2"/>
      <c r="I26" s="2"/>
      <c r="J26" s="2"/>
      <c r="K26" s="2"/>
      <c r="L26" s="2"/>
      <c r="M26" s="23"/>
      <c r="N26" s="2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51" t="s">
        <v>23</v>
      </c>
      <c r="B27" s="5">
        <v>1</v>
      </c>
      <c r="C27" s="55" t="s">
        <v>15</v>
      </c>
      <c r="D27" s="55">
        <v>1</v>
      </c>
      <c r="E27" s="15">
        <v>16.264840623431656</v>
      </c>
      <c r="F27" s="57">
        <f t="shared" si="1"/>
        <v>16.264840623431656</v>
      </c>
      <c r="G27" s="16"/>
      <c r="H27" s="2"/>
      <c r="I27" s="2"/>
      <c r="J27" s="2"/>
      <c r="K27" s="2"/>
      <c r="L27" s="2"/>
      <c r="M27" s="23"/>
      <c r="N27" s="2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51" t="s">
        <v>24</v>
      </c>
      <c r="B28" s="5">
        <v>1</v>
      </c>
      <c r="C28" s="55" t="s">
        <v>25</v>
      </c>
      <c r="D28" s="32">
        <v>12</v>
      </c>
      <c r="E28" s="15">
        <v>8.0737161654135345</v>
      </c>
      <c r="F28" s="57">
        <f t="shared" si="1"/>
        <v>96.884593984962407</v>
      </c>
      <c r="G28" s="16"/>
      <c r="H28" s="2"/>
      <c r="I28" s="2"/>
      <c r="J28" s="2"/>
      <c r="K28" s="2"/>
      <c r="L28" s="2"/>
      <c r="M28" s="23"/>
      <c r="N28" s="2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51" t="s">
        <v>26</v>
      </c>
      <c r="B29" s="54"/>
      <c r="C29" s="55" t="s">
        <v>25</v>
      </c>
      <c r="D29" s="66">
        <v>12</v>
      </c>
      <c r="E29" s="15">
        <v>0.83457692307692311</v>
      </c>
      <c r="F29" s="57">
        <f>D29*E29</f>
        <v>10.014923076923077</v>
      </c>
      <c r="G29" s="13"/>
      <c r="H29" s="2"/>
      <c r="I29" s="2"/>
      <c r="J29" s="2"/>
      <c r="K29" s="2"/>
      <c r="L29" s="2"/>
      <c r="M29" s="23"/>
      <c r="N29" s="2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51" t="s">
        <v>27</v>
      </c>
      <c r="B30" s="5">
        <v>1</v>
      </c>
      <c r="C30" s="55" t="s">
        <v>15</v>
      </c>
      <c r="D30" s="33">
        <v>1</v>
      </c>
      <c r="E30" s="22">
        <v>0</v>
      </c>
      <c r="F30" s="57">
        <f t="shared" si="1"/>
        <v>0</v>
      </c>
      <c r="G30" s="13"/>
      <c r="H30" s="2"/>
      <c r="I30" s="2"/>
      <c r="J30" s="2"/>
      <c r="K30" s="2"/>
      <c r="L30" s="2"/>
      <c r="M30" s="23"/>
      <c r="N30" s="2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51" t="s">
        <v>107</v>
      </c>
      <c r="B31" s="5">
        <v>1</v>
      </c>
      <c r="C31" s="55" t="s">
        <v>15</v>
      </c>
      <c r="D31" s="33">
        <v>1</v>
      </c>
      <c r="E31" s="22">
        <v>17.350000000000001</v>
      </c>
      <c r="F31" s="57">
        <f t="shared" si="1"/>
        <v>17.350000000000001</v>
      </c>
      <c r="G31" s="13"/>
      <c r="H31" s="2"/>
      <c r="I31" s="2"/>
      <c r="J31" s="2"/>
      <c r="K31" s="2"/>
      <c r="L31" s="2"/>
      <c r="M31" s="23"/>
      <c r="N31" s="24"/>
      <c r="O31" s="34"/>
      <c r="P31" s="35"/>
      <c r="Q31" s="34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51" t="s">
        <v>28</v>
      </c>
      <c r="B32" s="5">
        <v>1</v>
      </c>
      <c r="C32" s="55" t="s">
        <v>29</v>
      </c>
      <c r="D32" s="65">
        <v>0.77504923011714799</v>
      </c>
      <c r="E32" s="36">
        <v>12.45</v>
      </c>
      <c r="F32" s="57">
        <f t="shared" si="1"/>
        <v>9.6493629149584912</v>
      </c>
      <c r="G32" s="13"/>
      <c r="H32" s="2"/>
      <c r="I32" s="2"/>
      <c r="J32" s="2"/>
      <c r="K32" s="2"/>
      <c r="L32" s="2"/>
      <c r="M32" s="23"/>
      <c r="N32" s="24"/>
      <c r="O32" s="37"/>
      <c r="P32" s="37"/>
      <c r="Q32" s="37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51" t="s">
        <v>30</v>
      </c>
      <c r="B33" s="5">
        <v>1</v>
      </c>
      <c r="C33" s="55" t="s">
        <v>15</v>
      </c>
      <c r="D33" s="33">
        <v>1</v>
      </c>
      <c r="E33" s="22">
        <v>8</v>
      </c>
      <c r="F33" s="57">
        <f t="shared" si="1"/>
        <v>8</v>
      </c>
      <c r="G33" s="13"/>
      <c r="H33" s="2"/>
      <c r="I33" s="2"/>
      <c r="J33" s="2"/>
      <c r="K33" s="2"/>
      <c r="L33" s="2"/>
      <c r="M33" s="23"/>
      <c r="N33" s="24"/>
      <c r="O33" s="38"/>
      <c r="P33" s="39"/>
      <c r="Q33" s="40"/>
      <c r="R33" s="2"/>
      <c r="S33" s="2"/>
      <c r="T33" s="2"/>
      <c r="U33" s="2"/>
      <c r="V33" s="2"/>
      <c r="W33" s="2"/>
      <c r="X33" s="2"/>
      <c r="Y33" s="2"/>
      <c r="Z33" s="2"/>
    </row>
    <row r="34" spans="1:26" ht="18" x14ac:dyDescent="0.25">
      <c r="A34" s="51" t="s">
        <v>108</v>
      </c>
      <c r="B34" s="5">
        <v>1</v>
      </c>
      <c r="C34" s="55" t="s">
        <v>15</v>
      </c>
      <c r="D34" s="33">
        <v>1</v>
      </c>
      <c r="E34" s="22">
        <v>3</v>
      </c>
      <c r="F34" s="57">
        <f t="shared" si="1"/>
        <v>3</v>
      </c>
      <c r="G34" s="16"/>
      <c r="H34" s="2"/>
      <c r="I34" s="2"/>
      <c r="J34" s="2"/>
      <c r="K34" s="2"/>
      <c r="L34" s="41"/>
      <c r="M34" s="23"/>
      <c r="N34" s="24"/>
      <c r="O34" s="38"/>
      <c r="P34" s="39"/>
      <c r="Q34" s="40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51" t="s">
        <v>31</v>
      </c>
      <c r="B35" s="5">
        <v>1</v>
      </c>
      <c r="C35" s="55" t="s">
        <v>15</v>
      </c>
      <c r="D35" s="33">
        <v>1</v>
      </c>
      <c r="E35" s="22">
        <v>10.5</v>
      </c>
      <c r="F35" s="57">
        <f t="shared" si="1"/>
        <v>10.5</v>
      </c>
      <c r="G35" s="13"/>
      <c r="H35" s="2"/>
      <c r="I35" s="2"/>
      <c r="J35" s="2"/>
      <c r="K35" s="2"/>
      <c r="L35" s="41"/>
      <c r="M35" s="23"/>
      <c r="N35" s="24"/>
      <c r="O35" s="38"/>
      <c r="P35" s="39"/>
      <c r="Q35" s="40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51" t="s">
        <v>109</v>
      </c>
      <c r="B36" s="5">
        <v>1</v>
      </c>
      <c r="C36" s="55" t="s">
        <v>32</v>
      </c>
      <c r="D36" s="30">
        <v>7</v>
      </c>
      <c r="E36" s="57">
        <f>SUM(F6:F35)</f>
        <v>767.95954558650362</v>
      </c>
      <c r="F36" s="57">
        <f>((D36/100)*0.5*SUM(F6:F35)*B36)</f>
        <v>26.878584095527629</v>
      </c>
      <c r="G36" s="13"/>
      <c r="H36" s="2"/>
      <c r="I36" s="2"/>
      <c r="J36" s="2"/>
      <c r="K36" s="42"/>
      <c r="L36" s="42"/>
      <c r="M36" s="23"/>
      <c r="N36" s="24"/>
      <c r="O36" s="18"/>
      <c r="P36" s="43"/>
      <c r="Q36" s="40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51" t="s">
        <v>33</v>
      </c>
      <c r="B37" s="5">
        <v>1</v>
      </c>
      <c r="C37" s="55" t="s">
        <v>15</v>
      </c>
      <c r="D37" s="30">
        <v>0</v>
      </c>
      <c r="E37" s="22">
        <v>0</v>
      </c>
      <c r="F37" s="57">
        <f>D37*E37*B37</f>
        <v>0</v>
      </c>
      <c r="G37" s="13"/>
      <c r="H37" s="2"/>
      <c r="I37" s="2"/>
      <c r="J37" s="2"/>
      <c r="K37" s="42"/>
      <c r="L37" s="42"/>
      <c r="M37" s="23"/>
      <c r="N37" s="2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x14ac:dyDescent="0.25">
      <c r="A38" s="51" t="s">
        <v>110</v>
      </c>
      <c r="B38" s="64"/>
      <c r="C38" s="55"/>
      <c r="D38" s="56" t="s">
        <v>91</v>
      </c>
      <c r="E38" s="56" t="s">
        <v>91</v>
      </c>
      <c r="F38" s="57"/>
      <c r="G38" s="13"/>
      <c r="H38" s="2"/>
      <c r="I38" s="2"/>
      <c r="J38" s="2"/>
      <c r="K38" s="42"/>
      <c r="L38" s="42"/>
      <c r="M38" s="23"/>
      <c r="N38" s="1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24" t="s">
        <v>117</v>
      </c>
      <c r="B39" s="5">
        <v>1</v>
      </c>
      <c r="C39" s="55" t="s">
        <v>43</v>
      </c>
      <c r="D39" s="15">
        <v>1200</v>
      </c>
      <c r="E39" s="22">
        <v>0.1</v>
      </c>
      <c r="F39" s="57">
        <f>D39*E39*B39</f>
        <v>120</v>
      </c>
      <c r="G39" s="13"/>
      <c r="H39" s="2"/>
      <c r="I39" s="2"/>
      <c r="J39" s="2"/>
      <c r="K39" s="42"/>
      <c r="L39" s="42"/>
      <c r="M39" s="23"/>
      <c r="N39" s="2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24" t="s">
        <v>118</v>
      </c>
      <c r="B40" s="5">
        <v>1</v>
      </c>
      <c r="C40" s="55" t="s">
        <v>94</v>
      </c>
      <c r="D40" s="56">
        <v>2.4</v>
      </c>
      <c r="E40" s="22">
        <v>20</v>
      </c>
      <c r="F40" s="57">
        <f>D40*E40*B40</f>
        <v>48</v>
      </c>
      <c r="G40" s="13"/>
      <c r="H40" s="2"/>
      <c r="I40" s="2"/>
      <c r="J40" s="2"/>
      <c r="K40" s="2"/>
      <c r="L40" s="41"/>
      <c r="M40" s="23"/>
      <c r="N40" s="2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24" t="s">
        <v>119</v>
      </c>
      <c r="B41" s="5">
        <v>1</v>
      </c>
      <c r="C41" s="55" t="s">
        <v>94</v>
      </c>
      <c r="D41" s="56">
        <v>2.4</v>
      </c>
      <c r="E41" s="15">
        <v>12.7</v>
      </c>
      <c r="F41" s="57">
        <f>D41*E41*B41</f>
        <v>30.479999999999997</v>
      </c>
      <c r="G41" s="13"/>
      <c r="H41" s="2"/>
      <c r="I41" s="2"/>
      <c r="J41" s="2"/>
      <c r="K41" s="2"/>
      <c r="L41" s="41"/>
      <c r="M41" s="23"/>
      <c r="N41" s="2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51"/>
      <c r="B42" s="54"/>
      <c r="C42" s="55"/>
      <c r="D42" s="56" t="s">
        <v>91</v>
      </c>
      <c r="E42" s="15" t="s">
        <v>91</v>
      </c>
      <c r="F42" s="57"/>
      <c r="G42" s="13"/>
      <c r="H42" s="2"/>
      <c r="I42" s="2"/>
      <c r="J42" s="2"/>
      <c r="K42" s="2"/>
      <c r="L42" s="41"/>
      <c r="M42" s="23"/>
      <c r="N42" s="1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51" t="s">
        <v>34</v>
      </c>
      <c r="B43" s="51"/>
      <c r="C43" s="55" t="s">
        <v>15</v>
      </c>
      <c r="D43" s="55">
        <v>1</v>
      </c>
      <c r="E43" s="22">
        <v>0</v>
      </c>
      <c r="F43" s="15">
        <f>D43*E43</f>
        <v>0</v>
      </c>
      <c r="G43" s="13"/>
      <c r="H43" s="2"/>
      <c r="I43" s="2"/>
      <c r="J43" s="2"/>
      <c r="K43" s="2"/>
      <c r="L43" s="41"/>
      <c r="M43" s="17"/>
      <c r="N43" s="2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50" t="s">
        <v>35</v>
      </c>
      <c r="B44" s="51"/>
      <c r="C44" s="51"/>
      <c r="D44" s="51"/>
      <c r="E44" s="51"/>
      <c r="F44" s="52">
        <f>SUM(F6:F42)-F4</f>
        <v>794.83812968203119</v>
      </c>
      <c r="G44" s="13"/>
      <c r="H44" s="2"/>
      <c r="I44" s="2"/>
      <c r="J44" s="2"/>
      <c r="K44" s="2"/>
      <c r="L44" s="41"/>
      <c r="M44" s="44"/>
      <c r="N44" s="2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50" t="s">
        <v>36</v>
      </c>
      <c r="B45" s="50"/>
      <c r="C45" s="50"/>
      <c r="D45" s="50"/>
      <c r="E45" s="50"/>
      <c r="F45" s="53">
        <f>F3-F43-F44</f>
        <v>225.16187031796881</v>
      </c>
      <c r="G45" s="13"/>
      <c r="H45" s="2"/>
      <c r="I45" s="2"/>
      <c r="J45" s="2"/>
      <c r="K45" s="2"/>
      <c r="L45" s="41"/>
      <c r="M45" s="45"/>
      <c r="N45" s="2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50" t="s">
        <v>37</v>
      </c>
      <c r="B46" s="51"/>
      <c r="C46" s="51"/>
      <c r="D46" s="51"/>
      <c r="E46" s="51"/>
      <c r="F46" s="51"/>
      <c r="G46" s="13"/>
      <c r="H46" s="2"/>
      <c r="I46" s="2"/>
      <c r="J46" s="2"/>
      <c r="K46" s="2"/>
      <c r="L46" s="41"/>
      <c r="M46" s="11"/>
      <c r="N46" s="1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51" t="s">
        <v>18</v>
      </c>
      <c r="B47" s="54"/>
      <c r="C47" s="55" t="s">
        <v>15</v>
      </c>
      <c r="D47" s="55">
        <v>1</v>
      </c>
      <c r="E47" s="56">
        <v>138.18</v>
      </c>
      <c r="F47" s="57">
        <f>D47*E47</f>
        <v>138.18</v>
      </c>
      <c r="G47" s="13"/>
      <c r="H47" s="2"/>
      <c r="I47" s="2"/>
      <c r="J47" s="2"/>
      <c r="K47" s="2"/>
      <c r="L47" s="41"/>
      <c r="M47" s="17"/>
      <c r="N47" s="1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51" t="s">
        <v>38</v>
      </c>
      <c r="B48" s="54"/>
      <c r="C48" s="55" t="s">
        <v>15</v>
      </c>
      <c r="D48" s="55">
        <v>1</v>
      </c>
      <c r="E48" s="56">
        <v>77.261955852004164</v>
      </c>
      <c r="F48" s="57">
        <f>D48*E48</f>
        <v>77.261955852004164</v>
      </c>
      <c r="G48" s="13"/>
      <c r="H48" s="2"/>
      <c r="I48" s="2"/>
      <c r="J48" s="2"/>
      <c r="K48" s="2"/>
      <c r="L48" s="41"/>
      <c r="M48" s="17"/>
      <c r="N48" s="1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x14ac:dyDescent="0.25">
      <c r="A49" s="51" t="s">
        <v>111</v>
      </c>
      <c r="B49" s="54"/>
      <c r="C49" s="55" t="s">
        <v>15</v>
      </c>
      <c r="D49" s="55">
        <v>1</v>
      </c>
      <c r="E49" s="56">
        <v>6.91</v>
      </c>
      <c r="F49" s="57">
        <f>D49*E49</f>
        <v>6.91</v>
      </c>
      <c r="G49" s="16"/>
      <c r="H49" s="2"/>
      <c r="I49" s="2"/>
      <c r="J49" s="2"/>
      <c r="K49" s="18"/>
      <c r="L49" s="18"/>
      <c r="M49" s="17"/>
      <c r="N49" s="1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50" t="s">
        <v>39</v>
      </c>
      <c r="B50" s="51"/>
      <c r="C50" s="51"/>
      <c r="D50" s="51"/>
      <c r="E50" s="51"/>
      <c r="F50" s="52">
        <f>SUM(F47:F49)</f>
        <v>222.35195585200418</v>
      </c>
      <c r="G50" s="13"/>
      <c r="H50" s="11"/>
      <c r="I50" s="2"/>
      <c r="J50" s="2"/>
      <c r="K50" s="18"/>
      <c r="L50" s="18"/>
      <c r="M50" s="44"/>
      <c r="N50" s="1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50" t="s">
        <v>40</v>
      </c>
      <c r="B51" s="50"/>
      <c r="C51" s="50"/>
      <c r="D51" s="50"/>
      <c r="E51" s="50"/>
      <c r="F51" s="53">
        <f>F44+F50</f>
        <v>1017.1900855340353</v>
      </c>
      <c r="G51" s="13"/>
      <c r="H51" s="11"/>
      <c r="I51" s="2"/>
      <c r="J51" s="2"/>
      <c r="K51" s="18"/>
      <c r="L51" s="18"/>
      <c r="M51" s="45"/>
      <c r="N51" s="1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8" t="s">
        <v>41</v>
      </c>
      <c r="B52" s="58"/>
      <c r="C52" s="58"/>
      <c r="D52" s="58"/>
      <c r="E52" s="58"/>
      <c r="F52" s="59">
        <f>F3-F43-F51</f>
        <v>2.8099144659646527</v>
      </c>
      <c r="G52" s="31"/>
      <c r="H52" s="11"/>
      <c r="I52" s="2"/>
      <c r="J52" s="2"/>
      <c r="K52" s="18"/>
      <c r="L52" s="18"/>
      <c r="M52" s="45"/>
      <c r="N52" s="1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60"/>
      <c r="B53" s="60"/>
      <c r="C53" s="60"/>
      <c r="D53" s="60"/>
      <c r="E53" s="60"/>
      <c r="F53" s="60"/>
      <c r="G53" s="14"/>
      <c r="H53" s="18"/>
      <c r="I53" s="2"/>
      <c r="J53" s="2"/>
      <c r="K53" s="18"/>
      <c r="L53" s="18"/>
      <c r="M53" s="18"/>
      <c r="N53" s="1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51" t="s">
        <v>112</v>
      </c>
      <c r="B54" s="51"/>
      <c r="C54" s="55"/>
      <c r="D54" s="55"/>
      <c r="E54" s="56"/>
      <c r="F54" s="15"/>
      <c r="G54" s="13"/>
      <c r="H54" s="2"/>
      <c r="I54" s="2"/>
      <c r="J54" s="2"/>
      <c r="K54" s="18"/>
      <c r="L54" s="18"/>
      <c r="M54" s="18"/>
      <c r="N54" s="1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51" t="s">
        <v>113</v>
      </c>
      <c r="B55" s="51"/>
      <c r="C55" s="55"/>
      <c r="D55" s="55"/>
      <c r="E55" s="56"/>
      <c r="F55" s="15"/>
      <c r="G55" s="13"/>
      <c r="H55" s="2"/>
      <c r="I55" s="11"/>
      <c r="J55" s="11"/>
      <c r="K55" s="18"/>
      <c r="L55" s="18"/>
      <c r="M55" s="18"/>
      <c r="N55" s="1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51" t="s">
        <v>114</v>
      </c>
      <c r="B56" s="50"/>
      <c r="C56" s="50"/>
      <c r="D56" s="50"/>
      <c r="E56" s="50"/>
      <c r="F56" s="53"/>
      <c r="G56" s="13"/>
      <c r="H56" s="2"/>
      <c r="I56" s="11"/>
      <c r="J56" s="11"/>
      <c r="K56" s="18"/>
      <c r="L56" s="18"/>
      <c r="M56" s="18"/>
      <c r="N56" s="1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51" t="s">
        <v>115</v>
      </c>
      <c r="B57" s="50"/>
      <c r="C57" s="50"/>
      <c r="D57" s="50"/>
      <c r="E57" s="50"/>
      <c r="F57" s="53"/>
      <c r="G57" s="9"/>
      <c r="H57" s="11"/>
      <c r="I57" s="11"/>
      <c r="J57" s="11"/>
      <c r="K57" s="18"/>
      <c r="L57" s="18"/>
      <c r="M57" s="18"/>
      <c r="N57" s="1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9" customHeight="1" thickBot="1" x14ac:dyDescent="0.3">
      <c r="A58" s="61" t="s">
        <v>116</v>
      </c>
      <c r="B58" s="62"/>
      <c r="C58" s="62"/>
      <c r="D58" s="62"/>
      <c r="E58" s="62"/>
      <c r="F58" s="63"/>
      <c r="G58" s="46"/>
      <c r="H58" s="18"/>
      <c r="I58" s="18"/>
      <c r="J58" s="18"/>
      <c r="K58" s="18"/>
      <c r="L58" s="18"/>
      <c r="M58" s="18"/>
      <c r="N58" s="1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.75" customHeight="1" x14ac:dyDescent="0.25">
      <c r="A59" s="118"/>
      <c r="B59" s="119"/>
      <c r="C59" s="119"/>
      <c r="D59" s="119"/>
      <c r="E59" s="119"/>
      <c r="F59" s="120"/>
      <c r="G59" s="121"/>
      <c r="H59" s="2"/>
      <c r="I59" s="2"/>
      <c r="J59" s="2"/>
      <c r="K59" s="18"/>
      <c r="L59" s="18"/>
      <c r="M59" s="18"/>
      <c r="N59" s="1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41"/>
      <c r="B60" s="41"/>
      <c r="C60" s="41"/>
      <c r="D60" s="41"/>
      <c r="E60" s="41"/>
      <c r="F60" s="4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">
      <c r="A61" s="41"/>
      <c r="B61" s="41"/>
      <c r="C61" s="41"/>
      <c r="D61" s="41"/>
      <c r="E61" s="41"/>
      <c r="F61" s="4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11"/>
      <c r="C62" s="4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8"/>
      <c r="C63" s="4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8"/>
      <c r="C64" s="4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5">
      <c r="A65" s="11"/>
      <c r="B65" s="48"/>
      <c r="C65" s="4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2021-11-22T13:45:38Z</dcterms:created>
  <dcterms:modified xsi:type="dcterms:W3CDTF">2022-11-09T20:16:04Z</dcterms:modified>
</cp:coreProperties>
</file>