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NERREC/Livestock Info/2025 Hay Budgets/"/>
    </mc:Choice>
  </mc:AlternateContent>
  <xr:revisionPtr revIDLastSave="74" documentId="13_ncr:1_{99928C45-C328-FB44-8C27-AD038CB1CC74}" xr6:coauthVersionLast="47" xr6:coauthVersionMax="47" xr10:uidLastSave="{F6C07BEB-B08F-474A-8F8A-589B131D145F}"/>
  <bookViews>
    <workbookView xWindow="-28995" yWindow="750" windowWidth="19365" windowHeight="13335" xr2:uid="{D29855A1-290D-4B7F-A9E5-99329D8F031A}"/>
  </bookViews>
  <sheets>
    <sheet name="Guide" sheetId="3" r:id="rId1"/>
    <sheet name="Budget" sheetId="1" r:id="rId2"/>
    <sheet name="Price Conversion" sheetId="4" r:id="rId3"/>
  </sheets>
  <definedNames>
    <definedName name="Production">#REF!</definedName>
    <definedName name="row">#REF!</definedName>
    <definedName name="same">#REF!</definedName>
    <definedName name="Technology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F17" i="4" l="1"/>
  <c r="F14" i="4"/>
  <c r="F11" i="4"/>
  <c r="F7" i="4"/>
  <c r="E33" i="1" l="1"/>
  <c r="E26" i="1"/>
  <c r="E25" i="1"/>
  <c r="E17" i="1" l="1"/>
  <c r="E31" i="1" l="1"/>
  <c r="E28" i="1"/>
  <c r="E24" i="1"/>
  <c r="E21" i="1"/>
  <c r="E22" i="1"/>
  <c r="E20" i="1"/>
  <c r="E16" i="1"/>
  <c r="E18" i="1"/>
  <c r="E15" i="1"/>
  <c r="E45" i="1"/>
  <c r="E44" i="1"/>
  <c r="E29" i="1"/>
  <c r="E13" i="1"/>
  <c r="E47" i="1" l="1"/>
  <c r="E38" i="1" l="1"/>
  <c r="E37" i="1"/>
  <c r="E35" i="1"/>
  <c r="E32" i="1"/>
  <c r="E8" i="1"/>
  <c r="E40" i="1" l="1"/>
  <c r="E48" i="1" s="1"/>
  <c r="E9" i="1"/>
  <c r="E49" i="1" l="1"/>
  <c r="E4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<sst xmlns="http://schemas.openxmlformats.org/spreadsheetml/2006/main" count="140" uniqueCount="96">
  <si>
    <t>ITEM</t>
  </si>
  <si>
    <t>UNIT</t>
  </si>
  <si>
    <t>PRICE</t>
  </si>
  <si>
    <t>QUANTITY</t>
  </si>
  <si>
    <t>Total Amount</t>
  </si>
  <si>
    <t xml:space="preserve">                                                                       </t>
  </si>
  <si>
    <t>appl</t>
  </si>
  <si>
    <t xml:space="preserve">  FERTILIZERS</t>
  </si>
  <si>
    <t>oz</t>
  </si>
  <si>
    <t xml:space="preserve">  HERBICIDES</t>
  </si>
  <si>
    <t xml:space="preserve">  INSECTICIDES</t>
  </si>
  <si>
    <t>acre</t>
  </si>
  <si>
    <t xml:space="preserve">  OPERATOR LABOR      </t>
  </si>
  <si>
    <t>Tractors</t>
  </si>
  <si>
    <t>hour</t>
  </si>
  <si>
    <t xml:space="preserve">  DIESEL FUEL</t>
  </si>
  <si>
    <t>gal</t>
  </si>
  <si>
    <t xml:space="preserve">  REPAIR &amp; MAINTENANCE</t>
  </si>
  <si>
    <t>INTEREST ON OP. CAP.</t>
  </si>
  <si>
    <t>lbs</t>
  </si>
  <si>
    <t xml:space="preserve">  SUPPLIES</t>
  </si>
  <si>
    <t>OPERATING COSTS</t>
  </si>
  <si>
    <t>REVENUE</t>
  </si>
  <si>
    <t>TOTAL REVENUE</t>
  </si>
  <si>
    <t>TOTAL OPERATING COSTS</t>
  </si>
  <si>
    <t>RETURNS ABOVE OPERATING COSTS</t>
  </si>
  <si>
    <t>FIXED COSTS</t>
  </si>
  <si>
    <t>TOTAL FIXED COSTS</t>
  </si>
  <si>
    <t>TOTAL COSTS</t>
  </si>
  <si>
    <t>RETURNS ABOVE TOTAL COSTS</t>
  </si>
  <si>
    <t>Warm Season Grass</t>
  </si>
  <si>
    <t>tons</t>
  </si>
  <si>
    <t>Net Wrap</t>
  </si>
  <si>
    <t>bale</t>
  </si>
  <si>
    <t>Implements</t>
  </si>
  <si>
    <t>Litter</t>
  </si>
  <si>
    <t>Urea (46-0-0)</t>
  </si>
  <si>
    <t>Potash (0-0-60)</t>
  </si>
  <si>
    <t>Estimated Costs and Returns per Acre</t>
  </si>
  <si>
    <t>2,4-D</t>
  </si>
  <si>
    <r>
      <t>Glyphosate (</t>
    </r>
    <r>
      <rPr>
        <sz val="11"/>
        <color rgb="FF0000FF"/>
        <rFont val="Aptos Narrow"/>
        <family val="2"/>
      </rPr>
      <t>≤</t>
    </r>
    <r>
      <rPr>
        <sz val="11"/>
        <color rgb="FF0000FF"/>
        <rFont val="Calibri"/>
        <family val="2"/>
      </rPr>
      <t>50%)</t>
    </r>
  </si>
  <si>
    <t xml:space="preserve">metsulfuron-methyl </t>
  </si>
  <si>
    <t>Besiege</t>
  </si>
  <si>
    <t>Twine</t>
  </si>
  <si>
    <t xml:space="preserve">  CUSTOM  APPLICATION</t>
  </si>
  <si>
    <t xml:space="preserve">Ground App Fertilizer </t>
  </si>
  <si>
    <t>Nitrogen Stabilizer</t>
  </si>
  <si>
    <t>Sold by the Ton</t>
  </si>
  <si>
    <t>Price Conversion Calculator</t>
  </si>
  <si>
    <t>Conversion</t>
  </si>
  <si>
    <t>Price</t>
  </si>
  <si>
    <t>From</t>
  </si>
  <si>
    <t>To</t>
  </si>
  <si>
    <t xml:space="preserve">Current </t>
  </si>
  <si>
    <t>New</t>
  </si>
  <si>
    <t>Dry Fertilizer</t>
  </si>
  <si>
    <t>Ton</t>
  </si>
  <si>
    <t>Pounds (lbs)</t>
  </si>
  <si>
    <t>Herbicide &amp; Insecticide</t>
  </si>
  <si>
    <t>Gallon</t>
  </si>
  <si>
    <t>Ounce</t>
  </si>
  <si>
    <r>
      <t xml:space="preserve">Density </t>
    </r>
    <r>
      <rPr>
        <i/>
        <sz val="11"/>
        <color theme="1"/>
        <rFont val="Calibri"/>
        <family val="2"/>
        <scheme val="minor"/>
      </rPr>
      <t>(lb/gal)</t>
    </r>
  </si>
  <si>
    <t>Liquid Fertilizer</t>
  </si>
  <si>
    <t>Acres</t>
  </si>
  <si>
    <t>Application Cost</t>
  </si>
  <si>
    <t>Total</t>
  </si>
  <si>
    <t>Acre</t>
  </si>
  <si>
    <t>All input costs and prices are based on a single acre of production</t>
  </si>
  <si>
    <t xml:space="preserve">Yield and Input data collected from 2025 UADA Arkansas Hay Verification program. </t>
  </si>
  <si>
    <t>Hay price is based on USDA Agriculture Prices: 9/30/25 of $138.00/ton</t>
  </si>
  <si>
    <t>Equipment associated costs based on MSU P3543 Machinery Cost Calculations.</t>
  </si>
  <si>
    <t>Users should enter on-farm data for more accurate results.</t>
  </si>
  <si>
    <t xml:space="preserve">Input on-farm data into the blue text cells. Any black text is un-editable. </t>
  </si>
  <si>
    <t xml:space="preserve">Total Amount calcuates based on the quantitiy and price. </t>
  </si>
  <si>
    <t>Ensure the 'UNIT' is the same for 'PRICE' and 'QUANTITY'</t>
  </si>
  <si>
    <r>
      <t>IF additional input lines are needed</t>
    </r>
    <r>
      <rPr>
        <b/>
        <sz val="11"/>
        <color theme="1"/>
        <rFont val="Calibri"/>
        <family val="2"/>
        <scheme val="minor"/>
      </rPr>
      <t xml:space="preserve"> copy a line from the same section</t>
    </r>
    <r>
      <rPr>
        <sz val="11"/>
        <color theme="1"/>
        <rFont val="Calibri"/>
        <family val="2"/>
        <scheme val="minor"/>
      </rPr>
      <t xml:space="preserve"> and</t>
    </r>
    <r>
      <rPr>
        <b/>
        <sz val="11"/>
        <color theme="1"/>
        <rFont val="Calibri"/>
        <family val="2"/>
        <scheme val="minor"/>
      </rPr>
      <t xml:space="preserve"> right-click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 xml:space="preserve">"insert copied cells" </t>
    </r>
    <r>
      <rPr>
        <sz val="11"/>
        <color theme="1"/>
        <rFont val="Calibri"/>
        <family val="2"/>
        <scheme val="minor"/>
      </rPr>
      <t>and edit the new line.</t>
    </r>
  </si>
  <si>
    <t xml:space="preserve">Equipment associated costs are fixed based on UADA Arkansas Hay Vericiation program. </t>
  </si>
  <si>
    <t>Perennial Grass Hay Arkansas 2026</t>
  </si>
  <si>
    <t>Quart</t>
  </si>
  <si>
    <t>qt</t>
  </si>
  <si>
    <t>Pint</t>
  </si>
  <si>
    <t>pt</t>
  </si>
  <si>
    <t>Milliliter</t>
  </si>
  <si>
    <t>ml</t>
  </si>
  <si>
    <t>Liter</t>
  </si>
  <si>
    <t>L</t>
  </si>
  <si>
    <t>--</t>
  </si>
  <si>
    <t>Select Units</t>
  </si>
  <si>
    <t>Budget</t>
  </si>
  <si>
    <t>Guide</t>
  </si>
  <si>
    <t xml:space="preserve">This work is partially supported by AFRI Sustainable Agricultural Systems Coordinated Agricultural Project </t>
  </si>
  <si>
    <t xml:space="preserve">(SAS-CAP) grant no.2021-68012-35917 from the USDA National Institute of Food and Agriculture and by the </t>
  </si>
  <si>
    <t>USDA Natural Resource Conservation Service.</t>
  </si>
  <si>
    <t xml:space="preserve">Arkansas Hay Land Resource Conservations cooperative agreement no. NR247103XXXXC019 from the </t>
  </si>
  <si>
    <t xml:space="preserve">INTERSEST ON OP. CAP. Calculated based on 7.65% interest rate from Q4-2025* </t>
  </si>
  <si>
    <t>*source: https://www.kansascityfed.org/center-for-agriculture-and-the-economy/ag-credit-survey/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</si>
</sst>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0"/>
    <numFmt numFmtId="165" formatCode="0.000"/>
    <numFmt numFmtId="166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9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rgb="FF0000FF"/>
      <name val="Aptos Narrow"/>
      <family val="2"/>
    </font>
    <font>
      <sz val="11"/>
      <color rgb="FF0000FF"/>
      <name val="Calibri"/>
      <family val="2"/>
    </font>
    <font>
      <b/>
      <i/>
      <u/>
      <sz val="11"/>
      <color rgb="FF990000"/>
      <name val="Calibri"/>
      <family val="2"/>
      <scheme val="minor"/>
    </font>
    <font>
      <b/>
      <i/>
      <sz val="11"/>
      <color rgb="FF990000"/>
      <name val="Calibri"/>
      <family val="2"/>
      <scheme val="minor"/>
    </font>
    <font>
      <sz val="12"/>
      <color rgb="FF000000"/>
      <name val="Apto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0" xfId="0" applyFont="1"/>
    <xf numFmtId="44" fontId="0" fillId="0" borderId="0" xfId="1" applyFont="1"/>
    <xf numFmtId="0" fontId="3" fillId="0" borderId="1" xfId="0" applyFont="1" applyBorder="1"/>
    <xf numFmtId="44" fontId="3" fillId="0" borderId="1" xfId="1" applyFont="1" applyBorder="1"/>
    <xf numFmtId="44" fontId="0" fillId="0" borderId="0" xfId="0" applyNumberFormat="1"/>
    <xf numFmtId="0" fontId="4" fillId="0" borderId="0" xfId="0" applyFont="1"/>
    <xf numFmtId="0" fontId="3" fillId="0" borderId="0" xfId="0" applyFont="1"/>
    <xf numFmtId="44" fontId="3" fillId="0" borderId="0" xfId="1" applyFont="1"/>
    <xf numFmtId="0" fontId="5" fillId="0" borderId="0" xfId="0" applyFont="1"/>
    <xf numFmtId="44" fontId="0" fillId="0" borderId="0" xfId="1" applyFont="1" applyBorder="1"/>
    <xf numFmtId="164" fontId="3" fillId="0" borderId="0" xfId="0" applyNumberFormat="1" applyFont="1"/>
    <xf numFmtId="165" fontId="3" fillId="0" borderId="0" xfId="0" applyNumberFormat="1" applyFont="1"/>
    <xf numFmtId="44" fontId="2" fillId="0" borderId="0" xfId="1" applyFont="1"/>
    <xf numFmtId="44" fontId="5" fillId="0" borderId="0" xfId="0" applyNumberFormat="1" applyFont="1"/>
    <xf numFmtId="164" fontId="0" fillId="0" borderId="0" xfId="0" applyNumberFormat="1"/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166" fontId="0" fillId="0" borderId="0" xfId="0" applyNumberFormat="1"/>
    <xf numFmtId="165" fontId="0" fillId="0" borderId="0" xfId="0" applyNumberFormat="1"/>
    <xf numFmtId="0" fontId="11" fillId="0" borderId="0" xfId="0" applyFont="1"/>
    <xf numFmtId="0" fontId="4" fillId="0" borderId="0" xfId="0" quotePrefix="1" applyFont="1"/>
    <xf numFmtId="0" fontId="0" fillId="3" borderId="0" xfId="0" applyFill="1"/>
    <xf numFmtId="44" fontId="0" fillId="3" borderId="0" xfId="1" applyFont="1" applyFill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3" fillId="0" borderId="0" xfId="1" applyFont="1" applyAlignment="1" applyProtection="1">
      <alignment horizontal="center"/>
      <protection locked="0"/>
    </xf>
    <xf numFmtId="44" fontId="0" fillId="0" borderId="0" xfId="1" applyFont="1" applyAlignment="1">
      <alignment horizontal="center"/>
    </xf>
    <xf numFmtId="0" fontId="0" fillId="3" borderId="0" xfId="0" applyFill="1" applyAlignment="1">
      <alignment horizontal="center"/>
    </xf>
    <xf numFmtId="44" fontId="0" fillId="3" borderId="0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2" fontId="3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3" fillId="0" borderId="7" xfId="0" applyFont="1" applyBorder="1"/>
    <xf numFmtId="0" fontId="3" fillId="0" borderId="7" xfId="0" quotePrefix="1" applyFont="1" applyBorder="1"/>
    <xf numFmtId="44" fontId="3" fillId="0" borderId="7" xfId="1" applyFont="1" applyBorder="1"/>
    <xf numFmtId="44" fontId="0" fillId="0" borderId="7" xfId="1" applyFont="1" applyBorder="1"/>
    <xf numFmtId="10" fontId="3" fillId="0" borderId="7" xfId="4" applyNumberFormat="1" applyFont="1" applyBorder="1"/>
    <xf numFmtId="0" fontId="12" fillId="0" borderId="6" xfId="0" applyFont="1" applyBorder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left" wrapText="1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44" fontId="3" fillId="0" borderId="2" xfId="1" applyFont="1" applyBorder="1" applyAlignment="1">
      <alignment horizontal="center"/>
    </xf>
    <xf numFmtId="0" fontId="1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quotePrefix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0" borderId="0" xfId="0" quotePrefix="1" applyFont="1" applyAlignment="1">
      <alignment horizontal="left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6" xfId="0" applyFont="1" applyBorder="1" applyAlignment="1">
      <alignment horizontal="right"/>
    </xf>
    <xf numFmtId="0" fontId="0" fillId="0" borderId="0" xfId="0" applyBorder="1" applyAlignment="1">
      <alignment horizontal="center"/>
    </xf>
  </cellXfs>
  <cellStyles count="5">
    <cellStyle name="Currency" xfId="1" builtinId="4"/>
    <cellStyle name="Hyperlink 2" xfId="3" xr:uid="{FE333539-0EDB-4018-9D9D-02CDC804A42E}"/>
    <cellStyle name="Normal" xfId="0" builtinId="0"/>
    <cellStyle name="Normal 2" xfId="2" xr:uid="{7F815CE7-D695-4C0A-8D2B-F4CD3FE460F1}"/>
    <cellStyle name="Percent" xfId="4" builtinId="5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 xml:space="preserve">Logos for the University of Arkansas Division of Agriculture and Arkansas Hay Verification Program.
</v>
  </rv>
  <rv s="0">
    <v>0</v>
    <v>5</v>
    <v>Logos for the University of Arkansas Division of Agriculture and Arkansas Hay Verification Program.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6D92E-370B-474A-BEFB-4FA854DA8B53}">
  <dimension ref="A2:F67"/>
  <sheetViews>
    <sheetView tabSelected="1" zoomScale="145" zoomScaleNormal="145" workbookViewId="0"/>
  </sheetViews>
  <sheetFormatPr defaultColWidth="8.796875" defaultRowHeight="14.25" x14ac:dyDescent="0.45"/>
  <cols>
    <col min="1" max="1" width="33.46484375" customWidth="1"/>
    <col min="3" max="3" width="9.46484375" style="7" bestFit="1" customWidth="1"/>
    <col min="4" max="4" width="10.33203125" bestFit="1" customWidth="1"/>
    <col min="5" max="5" width="24.33203125" style="7" customWidth="1"/>
  </cols>
  <sheetData>
    <row r="2" spans="1:5" ht="18" x14ac:dyDescent="0.55000000000000004">
      <c r="A2" s="61" t="e" vm="1">
        <v>#VALUE!</v>
      </c>
      <c r="B2" s="64" t="s">
        <v>38</v>
      </c>
      <c r="C2" s="64"/>
      <c r="D2" s="64"/>
      <c r="E2" s="64"/>
    </row>
    <row r="3" spans="1:5" ht="18" x14ac:dyDescent="0.55000000000000004">
      <c r="A3" s="75"/>
      <c r="B3" s="65" t="s">
        <v>77</v>
      </c>
      <c r="C3" s="65"/>
      <c r="D3" s="65"/>
      <c r="E3" s="65"/>
    </row>
    <row r="4" spans="1:5" ht="18.399999999999999" thickBot="1" x14ac:dyDescent="0.6">
      <c r="A4" s="63"/>
      <c r="B4" s="66" t="s">
        <v>47</v>
      </c>
      <c r="C4" s="66"/>
      <c r="D4" s="66"/>
      <c r="E4" s="66"/>
    </row>
    <row r="5" spans="1:5" ht="15" thickTop="1" thickBot="1" x14ac:dyDescent="0.5">
      <c r="A5" s="47"/>
      <c r="B5" s="74" t="s">
        <v>88</v>
      </c>
      <c r="C5" s="73" t="s">
        <v>89</v>
      </c>
      <c r="D5" s="47"/>
      <c r="E5" s="47"/>
    </row>
    <row r="6" spans="1:5" x14ac:dyDescent="0.45">
      <c r="A6" s="41" t="s">
        <v>67</v>
      </c>
      <c r="B6" s="41"/>
      <c r="C6" s="41"/>
      <c r="D6" s="41"/>
      <c r="E6" s="41"/>
    </row>
    <row r="7" spans="1:5" x14ac:dyDescent="0.45">
      <c r="A7" s="48" t="s">
        <v>68</v>
      </c>
      <c r="B7" s="48"/>
      <c r="C7" s="48"/>
      <c r="D7" s="48"/>
      <c r="E7" s="48"/>
    </row>
    <row r="8" spans="1:5" x14ac:dyDescent="0.45">
      <c r="A8" s="48" t="s">
        <v>69</v>
      </c>
      <c r="B8" s="48"/>
      <c r="C8" s="48"/>
      <c r="D8" s="48"/>
      <c r="E8" s="48"/>
    </row>
    <row r="9" spans="1:5" x14ac:dyDescent="0.45">
      <c r="A9" s="48" t="s">
        <v>94</v>
      </c>
      <c r="B9" s="49"/>
      <c r="C9" s="49"/>
      <c r="D9" s="49"/>
      <c r="E9" s="49"/>
    </row>
    <row r="10" spans="1:5" ht="13.9" customHeight="1" x14ac:dyDescent="0.45">
      <c r="A10" s="48" t="s">
        <v>95</v>
      </c>
      <c r="B10" s="49"/>
      <c r="C10" s="49"/>
      <c r="D10" s="49"/>
      <c r="E10" s="49"/>
    </row>
    <row r="11" spans="1:5" x14ac:dyDescent="0.45">
      <c r="A11" s="48" t="s">
        <v>70</v>
      </c>
      <c r="B11" s="41"/>
      <c r="C11" s="41"/>
      <c r="D11" s="41"/>
      <c r="E11" s="41"/>
    </row>
    <row r="12" spans="1:5" x14ac:dyDescent="0.45">
      <c r="A12" s="50" t="s">
        <v>71</v>
      </c>
      <c r="B12" s="51"/>
      <c r="C12" s="51"/>
      <c r="D12" s="51"/>
      <c r="E12" s="51"/>
    </row>
    <row r="13" spans="1:5" x14ac:dyDescent="0.45">
      <c r="A13" s="29"/>
      <c r="B13" s="29"/>
      <c r="C13" s="29"/>
      <c r="D13" s="29"/>
      <c r="E13" s="29"/>
    </row>
    <row r="14" spans="1:5" x14ac:dyDescent="0.45">
      <c r="A14" s="56" t="s">
        <v>72</v>
      </c>
      <c r="B14" s="56"/>
      <c r="C14" s="56"/>
      <c r="D14" s="56"/>
      <c r="E14" s="56"/>
    </row>
    <row r="15" spans="1:5" x14ac:dyDescent="0.45">
      <c r="A15" s="56" t="s">
        <v>73</v>
      </c>
      <c r="B15" s="57"/>
      <c r="C15" s="57"/>
      <c r="D15" s="57"/>
      <c r="E15" s="57"/>
    </row>
    <row r="16" spans="1:5" x14ac:dyDescent="0.45">
      <c r="A16" s="56" t="s">
        <v>74</v>
      </c>
      <c r="B16" s="56"/>
      <c r="C16" s="56"/>
      <c r="D16" s="56"/>
      <c r="E16" s="56"/>
    </row>
    <row r="17" spans="1:6" ht="28.8" customHeight="1" x14ac:dyDescent="0.45">
      <c r="A17" s="59" t="s">
        <v>75</v>
      </c>
      <c r="B17" s="59"/>
      <c r="C17" s="59"/>
      <c r="D17" s="59"/>
      <c r="E17" s="59"/>
    </row>
    <row r="18" spans="1:6" x14ac:dyDescent="0.45">
      <c r="A18" s="60" t="s">
        <v>76</v>
      </c>
      <c r="B18" s="56"/>
      <c r="C18" s="56"/>
      <c r="D18" s="56"/>
      <c r="E18" s="56"/>
    </row>
    <row r="19" spans="1:6" x14ac:dyDescent="0.45">
      <c r="A19" s="57"/>
      <c r="B19" s="57"/>
      <c r="C19" s="57"/>
      <c r="D19" s="57"/>
      <c r="E19" s="57"/>
    </row>
    <row r="20" spans="1:6" x14ac:dyDescent="0.45">
      <c r="A20" s="56"/>
      <c r="B20" s="56"/>
      <c r="C20" s="56"/>
      <c r="D20" s="56"/>
      <c r="E20" s="56"/>
    </row>
    <row r="21" spans="1:6" ht="4.25" customHeight="1" x14ac:dyDescent="0.45">
      <c r="A21" s="27"/>
      <c r="B21" s="27"/>
      <c r="C21" s="28"/>
      <c r="D21" s="27"/>
      <c r="E21" s="28"/>
    </row>
    <row r="22" spans="1:6" ht="16.05" customHeight="1" x14ac:dyDescent="0.45">
      <c r="A22" s="41" t="s">
        <v>90</v>
      </c>
      <c r="B22" s="41"/>
      <c r="C22" s="41"/>
      <c r="D22" s="41"/>
      <c r="E22" s="41"/>
    </row>
    <row r="23" spans="1:6" x14ac:dyDescent="0.45">
      <c r="A23" s="41" t="s">
        <v>91</v>
      </c>
      <c r="B23" s="41"/>
      <c r="C23" s="41"/>
      <c r="D23" s="41"/>
      <c r="E23" s="41"/>
    </row>
    <row r="24" spans="1:6" x14ac:dyDescent="0.45">
      <c r="A24" s="41" t="s">
        <v>93</v>
      </c>
      <c r="B24" s="41"/>
      <c r="C24" s="41"/>
      <c r="D24" s="41"/>
      <c r="E24" s="41"/>
    </row>
    <row r="25" spans="1:6" s="11" customFormat="1" ht="16.05" customHeight="1" x14ac:dyDescent="0.45">
      <c r="A25" s="41" t="s">
        <v>92</v>
      </c>
      <c r="B25" s="37"/>
      <c r="C25" s="37"/>
      <c r="D25" s="37"/>
      <c r="E25" s="37"/>
    </row>
    <row r="26" spans="1:6" ht="15.75" x14ac:dyDescent="0.5">
      <c r="A26" s="41"/>
      <c r="B26" s="41"/>
      <c r="C26" s="41"/>
      <c r="D26" s="41"/>
      <c r="E26" s="41"/>
      <c r="F26" s="54"/>
    </row>
    <row r="27" spans="1:6" x14ac:dyDescent="0.45">
      <c r="A27" s="55"/>
      <c r="B27" s="55"/>
      <c r="C27" s="55"/>
      <c r="D27" s="55"/>
      <c r="E27" s="55"/>
    </row>
    <row r="28" spans="1:6" ht="14.55" customHeight="1" x14ac:dyDescent="0.45">
      <c r="A28" s="56"/>
      <c r="B28" s="56"/>
      <c r="C28" s="56"/>
      <c r="D28" s="56"/>
      <c r="E28" s="56"/>
    </row>
    <row r="29" spans="1:6" x14ac:dyDescent="0.45">
      <c r="A29" s="55"/>
      <c r="B29" s="55"/>
      <c r="C29" s="55"/>
      <c r="D29" s="55"/>
      <c r="E29" s="55"/>
    </row>
    <row r="30" spans="1:6" x14ac:dyDescent="0.45">
      <c r="A30" s="57"/>
      <c r="B30" s="57"/>
      <c r="C30" s="57"/>
      <c r="D30" s="57"/>
      <c r="E30" s="57"/>
    </row>
    <row r="31" spans="1:6" x14ac:dyDescent="0.45">
      <c r="A31" s="57"/>
      <c r="B31" s="57"/>
      <c r="C31" s="57"/>
      <c r="D31" s="57"/>
      <c r="E31" s="57"/>
    </row>
    <row r="32" spans="1:6" x14ac:dyDescent="0.45">
      <c r="A32" s="56"/>
      <c r="B32" s="56"/>
      <c r="C32" s="56"/>
      <c r="D32" s="56"/>
      <c r="E32" s="56"/>
    </row>
    <row r="33" spans="1:5" x14ac:dyDescent="0.45">
      <c r="A33" s="55"/>
      <c r="B33" s="55"/>
      <c r="C33" s="55"/>
      <c r="D33" s="55"/>
      <c r="E33" s="55"/>
    </row>
    <row r="34" spans="1:5" ht="14.55" customHeight="1" x14ac:dyDescent="0.45">
      <c r="A34" s="56"/>
      <c r="B34" s="56"/>
      <c r="C34" s="56"/>
      <c r="D34" s="56"/>
      <c r="E34" s="56"/>
    </row>
    <row r="35" spans="1:5" x14ac:dyDescent="0.45">
      <c r="A35" s="55"/>
      <c r="B35" s="55"/>
      <c r="C35" s="55"/>
      <c r="D35" s="55"/>
      <c r="E35" s="55"/>
    </row>
    <row r="36" spans="1:5" x14ac:dyDescent="0.45">
      <c r="A36" s="57"/>
      <c r="B36" s="57"/>
      <c r="C36" s="57"/>
      <c r="D36" s="57"/>
      <c r="E36" s="57"/>
    </row>
    <row r="37" spans="1:5" x14ac:dyDescent="0.45">
      <c r="A37" s="57"/>
      <c r="B37" s="57"/>
      <c r="C37" s="57"/>
      <c r="D37" s="57"/>
      <c r="E37" s="57"/>
    </row>
    <row r="38" spans="1:5" x14ac:dyDescent="0.45">
      <c r="A38" s="56"/>
      <c r="B38" s="56"/>
      <c r="C38" s="56"/>
      <c r="D38" s="56"/>
      <c r="E38" s="56"/>
    </row>
    <row r="39" spans="1:5" x14ac:dyDescent="0.45">
      <c r="A39" s="55"/>
      <c r="B39" s="55"/>
      <c r="C39" s="55"/>
      <c r="D39" s="55"/>
      <c r="E39" s="55"/>
    </row>
    <row r="40" spans="1:5" ht="14.55" customHeight="1" x14ac:dyDescent="0.45">
      <c r="A40" s="56"/>
      <c r="B40" s="56"/>
      <c r="C40" s="56"/>
      <c r="D40" s="56"/>
      <c r="E40" s="56"/>
    </row>
    <row r="41" spans="1:5" x14ac:dyDescent="0.45">
      <c r="A41" s="55"/>
      <c r="B41" s="55"/>
      <c r="C41" s="55"/>
      <c r="D41" s="55"/>
      <c r="E41" s="55"/>
    </row>
    <row r="43" spans="1:5" ht="14.55" customHeight="1" x14ac:dyDescent="0.45"/>
    <row r="44" spans="1:5" ht="14.25" customHeight="1" x14ac:dyDescent="0.45"/>
    <row r="45" spans="1:5" ht="16.25" customHeight="1" x14ac:dyDescent="0.45"/>
    <row r="65" spans="1:5" x14ac:dyDescent="0.45">
      <c r="A65" s="21"/>
      <c r="B65" s="21"/>
      <c r="C65" s="21"/>
      <c r="D65" s="21"/>
      <c r="E65" s="21"/>
    </row>
    <row r="66" spans="1:5" x14ac:dyDescent="0.45">
      <c r="A66" s="21"/>
      <c r="B66" s="21"/>
      <c r="C66" s="21"/>
      <c r="D66" s="21"/>
      <c r="E66" s="21"/>
    </row>
    <row r="67" spans="1:5" x14ac:dyDescent="0.45">
      <c r="A67" s="6"/>
    </row>
  </sheetData>
  <mergeCells count="26">
    <mergeCell ref="A2:A4"/>
    <mergeCell ref="B2:E2"/>
    <mergeCell ref="B3:E3"/>
    <mergeCell ref="B4:E4"/>
    <mergeCell ref="A20:E20"/>
    <mergeCell ref="A14:E14"/>
    <mergeCell ref="A15:E15"/>
    <mergeCell ref="A16:E16"/>
    <mergeCell ref="A17:E17"/>
    <mergeCell ref="A18:E18"/>
    <mergeCell ref="A19:E19"/>
    <mergeCell ref="A32:E32"/>
    <mergeCell ref="A27:E27"/>
    <mergeCell ref="A28:E28"/>
    <mergeCell ref="A29:E29"/>
    <mergeCell ref="A30:E30"/>
    <mergeCell ref="A31:E31"/>
    <mergeCell ref="A39:E39"/>
    <mergeCell ref="A40:E40"/>
    <mergeCell ref="A41:E41"/>
    <mergeCell ref="A33:E33"/>
    <mergeCell ref="A34:E34"/>
    <mergeCell ref="A35:E35"/>
    <mergeCell ref="A36:E36"/>
    <mergeCell ref="A37:E37"/>
    <mergeCell ref="A38:E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03A5-EB3B-488D-892A-771E1F7D2B1B}">
  <dimension ref="A2:M76"/>
  <sheetViews>
    <sheetView zoomScale="145" zoomScaleNormal="145" workbookViewId="0">
      <selection activeCell="A2" sqref="A2:A4"/>
    </sheetView>
  </sheetViews>
  <sheetFormatPr defaultColWidth="8.796875" defaultRowHeight="14.25" x14ac:dyDescent="0.45"/>
  <cols>
    <col min="1" max="1" width="33.46484375" customWidth="1"/>
    <col min="3" max="3" width="9.46484375" style="7" bestFit="1" customWidth="1"/>
    <col min="4" max="4" width="10.33203125" bestFit="1" customWidth="1"/>
    <col min="5" max="5" width="14.46484375" style="7" bestFit="1" customWidth="1"/>
    <col min="6" max="6" width="1.33203125" customWidth="1"/>
  </cols>
  <sheetData>
    <row r="2" spans="1:13" ht="18" x14ac:dyDescent="0.55000000000000004">
      <c r="A2" s="61" t="e" vm="2">
        <v>#VALUE!</v>
      </c>
      <c r="B2" s="64" t="s">
        <v>38</v>
      </c>
      <c r="C2" s="64"/>
      <c r="D2" s="64"/>
      <c r="E2" s="64"/>
      <c r="F2" s="22"/>
    </row>
    <row r="3" spans="1:13" ht="18" x14ac:dyDescent="0.55000000000000004">
      <c r="A3" s="62"/>
      <c r="B3" s="65" t="s">
        <v>77</v>
      </c>
      <c r="C3" s="65"/>
      <c r="D3" s="65"/>
      <c r="E3" s="65"/>
      <c r="F3" s="22"/>
    </row>
    <row r="4" spans="1:13" ht="18.399999999999999" thickBot="1" x14ac:dyDescent="0.6">
      <c r="A4" s="63"/>
      <c r="B4" s="66" t="s">
        <v>47</v>
      </c>
      <c r="C4" s="66"/>
      <c r="D4" s="66"/>
      <c r="E4" s="66"/>
      <c r="F4" s="22"/>
    </row>
    <row r="5" spans="1:13" ht="14.65" thickTop="1" x14ac:dyDescent="0.45">
      <c r="A5" s="1"/>
      <c r="B5" s="1"/>
      <c r="C5" s="2"/>
      <c r="D5" s="1"/>
      <c r="E5" s="2"/>
      <c r="F5" s="3"/>
    </row>
    <row r="6" spans="1:13" x14ac:dyDescent="0.45">
      <c r="A6" s="4" t="s">
        <v>0</v>
      </c>
      <c r="B6" s="4" t="s">
        <v>1</v>
      </c>
      <c r="C6" s="4" t="s">
        <v>2</v>
      </c>
      <c r="D6" s="4" t="s">
        <v>3</v>
      </c>
      <c r="E6" s="5" t="s">
        <v>4</v>
      </c>
      <c r="F6" s="3"/>
    </row>
    <row r="7" spans="1:13" x14ac:dyDescent="0.45">
      <c r="A7" s="6" t="s">
        <v>22</v>
      </c>
    </row>
    <row r="8" spans="1:13" x14ac:dyDescent="0.45">
      <c r="A8" s="8" t="s">
        <v>30</v>
      </c>
      <c r="B8" s="8" t="s">
        <v>31</v>
      </c>
      <c r="C8" s="9">
        <v>138</v>
      </c>
      <c r="D8" s="8">
        <v>3.24</v>
      </c>
      <c r="E8" s="2">
        <f>ROUND(C8*D8,2)</f>
        <v>447.12</v>
      </c>
      <c r="F8" s="15"/>
    </row>
    <row r="9" spans="1:13" x14ac:dyDescent="0.45">
      <c r="A9" s="6" t="s">
        <v>23</v>
      </c>
      <c r="E9" s="7">
        <f>SUM(E8:E8)</f>
        <v>447.12</v>
      </c>
      <c r="F9" s="10"/>
      <c r="J9" s="24"/>
      <c r="K9" s="23"/>
    </row>
    <row r="10" spans="1:13" ht="7.5" customHeight="1" x14ac:dyDescent="0.45">
      <c r="A10" t="s">
        <v>5</v>
      </c>
    </row>
    <row r="11" spans="1:13" x14ac:dyDescent="0.45">
      <c r="A11" s="6" t="s">
        <v>21</v>
      </c>
    </row>
    <row r="12" spans="1:13" x14ac:dyDescent="0.45">
      <c r="A12" s="11" t="s">
        <v>44</v>
      </c>
    </row>
    <row r="13" spans="1:13" x14ac:dyDescent="0.45">
      <c r="A13" s="12" t="s">
        <v>45</v>
      </c>
      <c r="B13" s="12" t="s">
        <v>6</v>
      </c>
      <c r="C13" s="13">
        <v>9</v>
      </c>
      <c r="D13" s="12">
        <v>3</v>
      </c>
      <c r="E13" s="7">
        <f>ROUND(C13*D13,2)</f>
        <v>27</v>
      </c>
      <c r="F13" s="7"/>
      <c r="G13" s="14"/>
    </row>
    <row r="14" spans="1:13" x14ac:dyDescent="0.45">
      <c r="A14" s="11" t="s">
        <v>7</v>
      </c>
    </row>
    <row r="15" spans="1:13" x14ac:dyDescent="0.45">
      <c r="A15" s="12" t="s">
        <v>36</v>
      </c>
      <c r="B15" s="12" t="s">
        <v>19</v>
      </c>
      <c r="C15" s="13">
        <v>0.32</v>
      </c>
      <c r="D15" s="12">
        <v>123</v>
      </c>
      <c r="E15" s="7">
        <f>ROUND(C15*D15,2)</f>
        <v>39.36</v>
      </c>
      <c r="F15" s="7"/>
      <c r="H15" s="12"/>
      <c r="I15" s="12"/>
      <c r="J15" s="13"/>
      <c r="K15" s="12"/>
    </row>
    <row r="16" spans="1:13" x14ac:dyDescent="0.45">
      <c r="A16" s="12" t="s">
        <v>37</v>
      </c>
      <c r="B16" s="12" t="s">
        <v>19</v>
      </c>
      <c r="C16" s="13">
        <v>0.256519</v>
      </c>
      <c r="D16" s="12">
        <v>128</v>
      </c>
      <c r="E16" s="7">
        <f t="shared" ref="E16:E18" si="0">ROUND(C16*D16,2)</f>
        <v>32.83</v>
      </c>
      <c r="F16" s="7"/>
      <c r="J16" s="12"/>
      <c r="K16" s="12"/>
      <c r="L16" s="13"/>
      <c r="M16" s="12"/>
    </row>
    <row r="17" spans="1:13" x14ac:dyDescent="0.45">
      <c r="A17" s="12" t="s">
        <v>46</v>
      </c>
      <c r="B17" s="12" t="s">
        <v>8</v>
      </c>
      <c r="C17" s="13">
        <v>0.78</v>
      </c>
      <c r="D17" s="12">
        <v>33.5</v>
      </c>
      <c r="E17" s="7">
        <f t="shared" si="0"/>
        <v>26.13</v>
      </c>
      <c r="F17" s="7"/>
      <c r="J17" s="12"/>
      <c r="K17" s="12"/>
      <c r="L17" s="13"/>
      <c r="M17" s="12"/>
    </row>
    <row r="18" spans="1:13" x14ac:dyDescent="0.45">
      <c r="A18" s="12" t="s">
        <v>35</v>
      </c>
      <c r="B18" s="12" t="s">
        <v>31</v>
      </c>
      <c r="C18" s="13">
        <v>34.17</v>
      </c>
      <c r="D18" s="12">
        <v>2</v>
      </c>
      <c r="E18" s="7">
        <f t="shared" si="0"/>
        <v>68.34</v>
      </c>
      <c r="F18" s="7"/>
      <c r="G18" s="19"/>
    </row>
    <row r="19" spans="1:13" x14ac:dyDescent="0.45">
      <c r="A19" s="11" t="s">
        <v>9</v>
      </c>
    </row>
    <row r="20" spans="1:13" x14ac:dyDescent="0.45">
      <c r="A20" s="12" t="s">
        <v>40</v>
      </c>
      <c r="B20" s="12" t="s">
        <v>8</v>
      </c>
      <c r="C20" s="13">
        <v>0.18</v>
      </c>
      <c r="D20" s="12">
        <v>32</v>
      </c>
      <c r="E20" s="7">
        <f>ROUND(C20*D20,2)</f>
        <v>5.76</v>
      </c>
      <c r="F20" s="7"/>
    </row>
    <row r="21" spans="1:13" x14ac:dyDescent="0.45">
      <c r="A21" s="12" t="s">
        <v>39</v>
      </c>
      <c r="B21" s="12" t="s">
        <v>8</v>
      </c>
      <c r="C21" s="13">
        <v>0.23</v>
      </c>
      <c r="D21" s="12">
        <v>64</v>
      </c>
      <c r="E21" s="7">
        <f t="shared" ref="E21:E22" si="1">ROUND(C21*D21,2)</f>
        <v>14.72</v>
      </c>
      <c r="F21" s="7"/>
    </row>
    <row r="22" spans="1:13" x14ac:dyDescent="0.45">
      <c r="A22" s="12" t="s">
        <v>41</v>
      </c>
      <c r="B22" s="12" t="s">
        <v>8</v>
      </c>
      <c r="C22" s="13">
        <v>3.83</v>
      </c>
      <c r="D22" s="12">
        <v>0.46</v>
      </c>
      <c r="E22" s="7">
        <f t="shared" si="1"/>
        <v>1.76</v>
      </c>
      <c r="F22" s="7"/>
      <c r="M22" s="23"/>
    </row>
    <row r="23" spans="1:13" x14ac:dyDescent="0.45">
      <c r="A23" s="11" t="s">
        <v>10</v>
      </c>
    </row>
    <row r="24" spans="1:13" x14ac:dyDescent="0.45">
      <c r="A24" s="12" t="s">
        <v>42</v>
      </c>
      <c r="B24" s="12" t="s">
        <v>8</v>
      </c>
      <c r="C24" s="13">
        <v>1.85</v>
      </c>
      <c r="D24" s="12">
        <v>9</v>
      </c>
      <c r="E24" s="7">
        <f>D24*C24</f>
        <v>16.650000000000002</v>
      </c>
    </row>
    <row r="25" spans="1:13" x14ac:dyDescent="0.45">
      <c r="A25" s="12"/>
      <c r="B25" s="12"/>
      <c r="C25" s="13">
        <v>0</v>
      </c>
      <c r="D25" s="12"/>
      <c r="E25" s="7">
        <f>D25*C25</f>
        <v>0</v>
      </c>
    </row>
    <row r="26" spans="1:13" x14ac:dyDescent="0.45">
      <c r="A26" s="12"/>
      <c r="B26" s="12"/>
      <c r="C26" s="13">
        <v>0</v>
      </c>
      <c r="D26" s="12"/>
      <c r="E26" s="7">
        <f>D26*C26</f>
        <v>0</v>
      </c>
    </row>
    <row r="27" spans="1:13" x14ac:dyDescent="0.45">
      <c r="A27" s="11" t="s">
        <v>20</v>
      </c>
    </row>
    <row r="28" spans="1:13" x14ac:dyDescent="0.45">
      <c r="A28" s="12" t="s">
        <v>32</v>
      </c>
      <c r="B28" s="12" t="s">
        <v>33</v>
      </c>
      <c r="C28" s="13">
        <v>1.35</v>
      </c>
      <c r="D28" s="12">
        <v>6.78</v>
      </c>
      <c r="E28" s="7">
        <f>ROUND(C28*D28,2)</f>
        <v>9.15</v>
      </c>
      <c r="F28" s="7"/>
    </row>
    <row r="29" spans="1:13" x14ac:dyDescent="0.45">
      <c r="A29" s="12" t="s">
        <v>43</v>
      </c>
      <c r="B29" s="12" t="s">
        <v>33</v>
      </c>
      <c r="C29" s="13">
        <v>0.15</v>
      </c>
      <c r="D29" s="12">
        <v>71.900000000000006</v>
      </c>
      <c r="E29" s="7">
        <f>ROUND(C29*D29,2)</f>
        <v>10.79</v>
      </c>
      <c r="F29" s="7"/>
    </row>
    <row r="30" spans="1:13" x14ac:dyDescent="0.45">
      <c r="A30" s="11" t="s">
        <v>12</v>
      </c>
    </row>
    <row r="31" spans="1:13" x14ac:dyDescent="0.45">
      <c r="A31" s="12" t="s">
        <v>13</v>
      </c>
      <c r="B31" s="12" t="s">
        <v>14</v>
      </c>
      <c r="C31" s="13">
        <v>18.690000000000001</v>
      </c>
      <c r="D31" s="16">
        <v>1.3559000000000001</v>
      </c>
      <c r="E31" s="7">
        <f>ROUND(C31*D31,2)</f>
        <v>25.34</v>
      </c>
      <c r="F31" s="7"/>
      <c r="G31" s="20"/>
    </row>
    <row r="32" spans="1:13" x14ac:dyDescent="0.45">
      <c r="A32" s="12" t="s">
        <v>34</v>
      </c>
      <c r="B32" s="12" t="s">
        <v>14</v>
      </c>
      <c r="C32" s="13">
        <v>9.07</v>
      </c>
      <c r="D32" s="16">
        <v>7.5700000000000003E-2</v>
      </c>
      <c r="E32" s="7">
        <f>ROUND(C32*D32,2)</f>
        <v>0.69</v>
      </c>
      <c r="F32" s="7"/>
    </row>
    <row r="33" spans="1:6" x14ac:dyDescent="0.45">
      <c r="A33" s="12"/>
      <c r="B33" s="12"/>
      <c r="C33" s="13">
        <v>0</v>
      </c>
      <c r="D33" s="12"/>
      <c r="E33" s="7">
        <f>ROUND(C33*D33,2)</f>
        <v>0</v>
      </c>
      <c r="F33" s="7"/>
    </row>
    <row r="34" spans="1:6" x14ac:dyDescent="0.45">
      <c r="A34" s="11" t="s">
        <v>15</v>
      </c>
      <c r="F34" s="7"/>
    </row>
    <row r="35" spans="1:6" x14ac:dyDescent="0.45">
      <c r="A35" s="12" t="s">
        <v>13</v>
      </c>
      <c r="B35" s="12" t="s">
        <v>16</v>
      </c>
      <c r="C35" s="13">
        <v>2.86</v>
      </c>
      <c r="D35" s="17">
        <v>7.0777999999999999</v>
      </c>
      <c r="E35" s="7">
        <f>ROUND(C35*D35,2)</f>
        <v>20.239999999999998</v>
      </c>
      <c r="F35" s="7"/>
    </row>
    <row r="36" spans="1:6" x14ac:dyDescent="0.45">
      <c r="A36" s="11" t="s">
        <v>17</v>
      </c>
      <c r="F36" s="7"/>
    </row>
    <row r="37" spans="1:6" x14ac:dyDescent="0.45">
      <c r="A37" s="12" t="s">
        <v>13</v>
      </c>
      <c r="B37" s="12" t="s">
        <v>11</v>
      </c>
      <c r="C37" s="13">
        <v>4.29</v>
      </c>
      <c r="D37" s="12">
        <v>1</v>
      </c>
      <c r="E37" s="7">
        <f>ROUND(C37*D37,2)</f>
        <v>4.29</v>
      </c>
      <c r="F37" s="7"/>
    </row>
    <row r="38" spans="1:6" x14ac:dyDescent="0.45">
      <c r="A38" s="12" t="s">
        <v>34</v>
      </c>
      <c r="B38" s="12" t="s">
        <v>11</v>
      </c>
      <c r="C38" s="13">
        <v>22.39</v>
      </c>
      <c r="D38" s="12">
        <v>1</v>
      </c>
      <c r="E38" s="7">
        <f>ROUND(C38*D38,2)</f>
        <v>22.39</v>
      </c>
      <c r="F38" s="15"/>
    </row>
    <row r="39" spans="1:6" ht="15" customHeight="1" thickBot="1" x14ac:dyDescent="0.5">
      <c r="A39" s="42" t="s">
        <v>18</v>
      </c>
      <c r="B39" s="43" t="s">
        <v>86</v>
      </c>
      <c r="C39" s="44">
        <v>325.44</v>
      </c>
      <c r="D39" s="46">
        <v>7.6499999999999999E-2</v>
      </c>
      <c r="E39" s="45">
        <f>ROUND(C39*D39,2)</f>
        <v>24.9</v>
      </c>
      <c r="F39" s="10"/>
    </row>
    <row r="40" spans="1:6" ht="14.65" thickTop="1" x14ac:dyDescent="0.45">
      <c r="A40" s="6" t="s">
        <v>24</v>
      </c>
      <c r="E40" s="7">
        <f>SUM(E13:E39)</f>
        <v>350.34</v>
      </c>
    </row>
    <row r="41" spans="1:6" x14ac:dyDescent="0.45">
      <c r="A41" s="6" t="s">
        <v>25</v>
      </c>
      <c r="E41" s="7">
        <f>+E9-E40</f>
        <v>96.78000000000003</v>
      </c>
    </row>
    <row r="42" spans="1:6" ht="6.75" customHeight="1" x14ac:dyDescent="0.45">
      <c r="A42" t="s">
        <v>5</v>
      </c>
      <c r="F42" s="7"/>
    </row>
    <row r="43" spans="1:6" x14ac:dyDescent="0.45">
      <c r="A43" s="6" t="s">
        <v>26</v>
      </c>
      <c r="F43" s="7"/>
    </row>
    <row r="44" spans="1:6" x14ac:dyDescent="0.45">
      <c r="A44" s="12" t="s">
        <v>13</v>
      </c>
      <c r="B44" s="12" t="s">
        <v>11</v>
      </c>
      <c r="C44" s="13">
        <v>32.07</v>
      </c>
      <c r="D44" s="12">
        <v>1</v>
      </c>
      <c r="E44" s="7">
        <f>ROUND(C44*D44,2)</f>
        <v>32.07</v>
      </c>
      <c r="F44" s="15"/>
    </row>
    <row r="45" spans="1:6" x14ac:dyDescent="0.45">
      <c r="A45" s="12" t="s">
        <v>34</v>
      </c>
      <c r="B45" s="12" t="s">
        <v>11</v>
      </c>
      <c r="C45" s="13">
        <v>32.090000000000003</v>
      </c>
      <c r="D45" s="12">
        <v>1</v>
      </c>
      <c r="E45" s="7">
        <f>ROUND(C45*D45,2)</f>
        <v>32.090000000000003</v>
      </c>
      <c r="F45" s="10"/>
    </row>
    <row r="46" spans="1:6" x14ac:dyDescent="0.45">
      <c r="A46" s="8"/>
      <c r="B46" s="8"/>
      <c r="C46" s="9"/>
      <c r="D46" s="8"/>
      <c r="E46" s="2"/>
      <c r="F46" s="10"/>
    </row>
    <row r="47" spans="1:6" x14ac:dyDescent="0.45">
      <c r="A47" s="6" t="s">
        <v>27</v>
      </c>
      <c r="E47" s="7">
        <f>SUM(E44:E46)</f>
        <v>64.16</v>
      </c>
      <c r="F47" s="10"/>
    </row>
    <row r="48" spans="1:6" x14ac:dyDescent="0.45">
      <c r="A48" s="6" t="s">
        <v>28</v>
      </c>
      <c r="E48" s="7">
        <f>+E40+E47</f>
        <v>414.5</v>
      </c>
    </row>
    <row r="49" spans="1:5" x14ac:dyDescent="0.45">
      <c r="A49" s="6" t="s">
        <v>29</v>
      </c>
      <c r="E49" s="18">
        <f>+E9-E48</f>
        <v>32.620000000000005</v>
      </c>
    </row>
    <row r="50" spans="1:5" ht="4.25" customHeight="1" x14ac:dyDescent="0.45">
      <c r="A50" s="27"/>
      <c r="B50" s="27"/>
      <c r="C50" s="28"/>
      <c r="D50" s="27"/>
      <c r="E50" s="28"/>
    </row>
    <row r="51" spans="1:5" x14ac:dyDescent="0.45">
      <c r="A51" s="25"/>
    </row>
    <row r="52" spans="1:5" ht="14.25" customHeight="1" x14ac:dyDescent="0.45">
      <c r="A52" s="26"/>
      <c r="B52" s="11"/>
      <c r="C52" s="11"/>
      <c r="D52" s="11"/>
      <c r="E52" s="11"/>
    </row>
    <row r="53" spans="1:5" x14ac:dyDescent="0.45">
      <c r="A53" s="67"/>
      <c r="B53" s="67"/>
      <c r="C53" s="67"/>
      <c r="D53" s="67"/>
      <c r="E53" s="67"/>
    </row>
    <row r="54" spans="1:5" x14ac:dyDescent="0.45">
      <c r="A54" s="67"/>
      <c r="B54" s="57"/>
      <c r="C54" s="57"/>
      <c r="D54" s="57"/>
      <c r="E54" s="57"/>
    </row>
    <row r="55" spans="1:5" x14ac:dyDescent="0.45">
      <c r="A55" s="67"/>
      <c r="B55" s="57"/>
      <c r="C55" s="57"/>
      <c r="D55" s="57"/>
      <c r="E55" s="57"/>
    </row>
    <row r="74" spans="1:5" x14ac:dyDescent="0.45">
      <c r="A74" s="21"/>
      <c r="B74" s="21"/>
      <c r="C74" s="21"/>
      <c r="D74" s="21"/>
      <c r="E74" s="21"/>
    </row>
    <row r="75" spans="1:5" x14ac:dyDescent="0.45">
      <c r="A75" s="21"/>
      <c r="B75" s="21"/>
      <c r="C75" s="21"/>
      <c r="D75" s="21"/>
      <c r="E75" s="21"/>
    </row>
    <row r="76" spans="1:5" x14ac:dyDescent="0.45">
      <c r="A76" s="6"/>
    </row>
  </sheetData>
  <sheetProtection algorithmName="SHA-512" hashValue="0Bvjmj8cXCPJT/5kMe+0Z/a+5rNg5subNrKaXiVv8Ga4W5UYwEcu90yD6PdcEAcW6WApbCUI/9nlW+rQfYcnMA==" saltValue="00NWq+kHTvXUs3BDK/dZ5w==" spinCount="100000" sheet="1" objects="1" scenarios="1"/>
  <mergeCells count="7">
    <mergeCell ref="A54:E54"/>
    <mergeCell ref="A55:E55"/>
    <mergeCell ref="B2:E2"/>
    <mergeCell ref="B3:E3"/>
    <mergeCell ref="B4:E4"/>
    <mergeCell ref="A2:A4"/>
    <mergeCell ref="A53:E53"/>
  </mergeCells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B3DF-AF83-4670-8BD2-5770A6752FB4}">
  <dimension ref="A2:J35"/>
  <sheetViews>
    <sheetView zoomScale="145" zoomScaleNormal="145" workbookViewId="0"/>
  </sheetViews>
  <sheetFormatPr defaultColWidth="8.796875" defaultRowHeight="14.25" x14ac:dyDescent="0.45"/>
  <cols>
    <col min="1" max="1" width="15.33203125" bestFit="1" customWidth="1"/>
    <col min="2" max="3" width="11.33203125" customWidth="1"/>
    <col min="4" max="4" width="11.33203125" style="7" customWidth="1"/>
    <col min="5" max="5" width="11.33203125" customWidth="1"/>
    <col min="6" max="6" width="11.33203125" style="7" customWidth="1"/>
    <col min="7" max="7" width="8.33203125" customWidth="1"/>
    <col min="9" max="10" width="0" hidden="1" customWidth="1"/>
  </cols>
  <sheetData>
    <row r="2" spans="1:10" ht="18" x14ac:dyDescent="0.55000000000000004">
      <c r="A2" s="62" t="e" vm="2">
        <v>#VALUE!</v>
      </c>
      <c r="B2" s="62"/>
      <c r="C2" s="62"/>
      <c r="D2" s="62"/>
      <c r="E2" s="70" t="s">
        <v>48</v>
      </c>
      <c r="F2" s="70"/>
      <c r="G2" s="22"/>
    </row>
    <row r="3" spans="1:10" ht="18" x14ac:dyDescent="0.55000000000000004">
      <c r="A3" s="62"/>
      <c r="B3" s="62"/>
      <c r="C3" s="62"/>
      <c r="D3" s="62"/>
      <c r="E3" s="70"/>
      <c r="F3" s="70"/>
      <c r="G3" s="22"/>
      <c r="I3" t="s">
        <v>59</v>
      </c>
      <c r="J3" t="s">
        <v>16</v>
      </c>
    </row>
    <row r="4" spans="1:10" ht="18.399999999999999" thickBot="1" x14ac:dyDescent="0.6">
      <c r="A4" s="63"/>
      <c r="B4" s="63"/>
      <c r="C4" s="63"/>
      <c r="D4" s="63"/>
      <c r="E4" s="71"/>
      <c r="F4" s="71"/>
      <c r="G4" s="22"/>
      <c r="I4" t="s">
        <v>60</v>
      </c>
      <c r="J4" t="s">
        <v>8</v>
      </c>
    </row>
    <row r="5" spans="1:10" ht="14.65" thickTop="1" x14ac:dyDescent="0.45">
      <c r="A5" s="31"/>
      <c r="B5" s="31"/>
      <c r="C5" s="72" t="s">
        <v>49</v>
      </c>
      <c r="D5" s="72"/>
      <c r="E5" s="72" t="s">
        <v>50</v>
      </c>
      <c r="F5" s="72"/>
      <c r="G5" s="3"/>
      <c r="I5" t="s">
        <v>78</v>
      </c>
      <c r="J5" t="s">
        <v>79</v>
      </c>
    </row>
    <row r="6" spans="1:10" ht="28.8" customHeight="1" x14ac:dyDescent="0.45">
      <c r="A6" s="68" t="s">
        <v>0</v>
      </c>
      <c r="B6" s="68"/>
      <c r="C6" s="32" t="s">
        <v>51</v>
      </c>
      <c r="D6" s="32" t="s">
        <v>52</v>
      </c>
      <c r="E6" s="32" t="s">
        <v>53</v>
      </c>
      <c r="F6" s="32" t="s">
        <v>54</v>
      </c>
      <c r="G6" s="3"/>
      <c r="I6" s="41" t="s">
        <v>80</v>
      </c>
      <c r="J6" s="41" t="s">
        <v>81</v>
      </c>
    </row>
    <row r="7" spans="1:10" x14ac:dyDescent="0.45">
      <c r="A7" s="69" t="s">
        <v>55</v>
      </c>
      <c r="B7" s="69"/>
      <c r="C7" s="30" t="s">
        <v>56</v>
      </c>
      <c r="D7" s="30" t="s">
        <v>57</v>
      </c>
      <c r="E7" s="33">
        <v>100</v>
      </c>
      <c r="F7" s="34">
        <f>E7/2000</f>
        <v>0.05</v>
      </c>
      <c r="I7" t="s">
        <v>82</v>
      </c>
      <c r="J7" t="s">
        <v>83</v>
      </c>
    </row>
    <row r="8" spans="1:10" ht="4.8" customHeight="1" x14ac:dyDescent="0.45">
      <c r="A8" s="35"/>
      <c r="B8" s="35"/>
      <c r="C8" s="35"/>
      <c r="D8" s="36"/>
      <c r="E8" s="35"/>
      <c r="F8" s="36"/>
      <c r="I8" t="s">
        <v>84</v>
      </c>
      <c r="J8" t="s">
        <v>85</v>
      </c>
    </row>
    <row r="9" spans="1:10" ht="28.8" customHeight="1" x14ac:dyDescent="0.45">
      <c r="A9" s="68" t="s">
        <v>0</v>
      </c>
      <c r="B9" s="68"/>
      <c r="C9" s="32" t="s">
        <v>51</v>
      </c>
      <c r="D9" s="32" t="s">
        <v>52</v>
      </c>
      <c r="E9" s="32" t="s">
        <v>53</v>
      </c>
      <c r="F9" s="32" t="s">
        <v>54</v>
      </c>
      <c r="G9" s="3"/>
      <c r="I9" s="41" t="s">
        <v>80</v>
      </c>
      <c r="J9" s="41" t="s">
        <v>81</v>
      </c>
    </row>
    <row r="10" spans="1:10" x14ac:dyDescent="0.45">
      <c r="A10" s="69"/>
      <c r="B10" s="69"/>
      <c r="C10" s="52" t="s">
        <v>87</v>
      </c>
      <c r="D10" s="52"/>
      <c r="E10" s="53"/>
      <c r="F10" s="53"/>
    </row>
    <row r="11" spans="1:10" x14ac:dyDescent="0.45">
      <c r="A11" s="58" t="s">
        <v>58</v>
      </c>
      <c r="B11" s="58"/>
      <c r="C11" s="38" t="s">
        <v>59</v>
      </c>
      <c r="D11" s="38" t="s">
        <v>60</v>
      </c>
      <c r="E11" s="33">
        <v>25</v>
      </c>
      <c r="F11" s="34">
        <f>CONVERT(E11,(INDEX($I$3:$J$8,MATCH(D11,$I$3:$I$8,0),2)),(INDEX($I$3:$J$8,MATCH(C11,$I$3:$I$8,0),2)))</f>
        <v>0.1953125</v>
      </c>
    </row>
    <row r="12" spans="1:10" ht="4.8" customHeight="1" x14ac:dyDescent="0.45">
      <c r="A12" s="35"/>
      <c r="B12" s="35"/>
      <c r="C12" s="35"/>
      <c r="D12" s="36"/>
      <c r="E12" s="35"/>
      <c r="F12" s="36"/>
    </row>
    <row r="13" spans="1:10" ht="28.8" customHeight="1" x14ac:dyDescent="0.45">
      <c r="A13" s="32" t="s">
        <v>0</v>
      </c>
      <c r="B13" s="39" t="s">
        <v>61</v>
      </c>
      <c r="C13" s="32" t="s">
        <v>51</v>
      </c>
      <c r="D13" s="32" t="s">
        <v>52</v>
      </c>
      <c r="E13" s="32" t="s">
        <v>53</v>
      </c>
      <c r="F13" s="32" t="s">
        <v>54</v>
      </c>
    </row>
    <row r="14" spans="1:10" x14ac:dyDescent="0.45">
      <c r="A14" s="37" t="s">
        <v>62</v>
      </c>
      <c r="B14" s="40">
        <v>8</v>
      </c>
      <c r="C14" s="30" t="s">
        <v>56</v>
      </c>
      <c r="D14" s="30" t="s">
        <v>59</v>
      </c>
      <c r="E14" s="33">
        <v>500</v>
      </c>
      <c r="F14" s="34">
        <f>E14/(2000/B14)</f>
        <v>2</v>
      </c>
    </row>
    <row r="15" spans="1:10" ht="4.8" customHeight="1" x14ac:dyDescent="0.45">
      <c r="A15" s="35"/>
      <c r="B15" s="35"/>
      <c r="C15" s="35"/>
      <c r="D15" s="36"/>
      <c r="E15" s="35"/>
      <c r="F15" s="36"/>
    </row>
    <row r="16" spans="1:10" ht="28.8" customHeight="1" x14ac:dyDescent="0.45">
      <c r="A16" s="32" t="s">
        <v>0</v>
      </c>
      <c r="B16" s="39" t="s">
        <v>63</v>
      </c>
      <c r="C16" s="32" t="s">
        <v>51</v>
      </c>
      <c r="D16" s="32" t="s">
        <v>52</v>
      </c>
      <c r="E16" s="32" t="s">
        <v>53</v>
      </c>
      <c r="F16" s="32" t="s">
        <v>54</v>
      </c>
    </row>
    <row r="17" spans="1:6" x14ac:dyDescent="0.45">
      <c r="A17" s="37" t="s">
        <v>64</v>
      </c>
      <c r="B17" s="40">
        <v>50</v>
      </c>
      <c r="C17" s="30" t="s">
        <v>65</v>
      </c>
      <c r="D17" s="30" t="s">
        <v>66</v>
      </c>
      <c r="E17" s="33">
        <v>45</v>
      </c>
      <c r="F17" s="34">
        <f>E17/B17</f>
        <v>0.9</v>
      </c>
    </row>
    <row r="18" spans="1:6" ht="4.8" customHeight="1" x14ac:dyDescent="0.45">
      <c r="A18" s="35"/>
      <c r="B18" s="35"/>
      <c r="C18" s="35"/>
      <c r="D18" s="36"/>
      <c r="E18" s="35"/>
      <c r="F18" s="36"/>
    </row>
    <row r="19" spans="1:6" ht="14.55" customHeight="1" x14ac:dyDescent="0.45"/>
    <row r="20" spans="1:6" ht="14.25" customHeight="1" x14ac:dyDescent="0.45"/>
    <row r="21" spans="1:6" ht="16.25" customHeight="1" x14ac:dyDescent="0.45"/>
    <row r="33" spans="1:6" x14ac:dyDescent="0.45">
      <c r="A33" s="21"/>
      <c r="B33" s="21"/>
      <c r="C33" s="21"/>
      <c r="D33" s="21"/>
      <c r="E33" s="21"/>
      <c r="F33" s="21"/>
    </row>
    <row r="34" spans="1:6" x14ac:dyDescent="0.45">
      <c r="A34" s="21"/>
      <c r="B34" s="21"/>
      <c r="C34" s="21"/>
      <c r="D34" s="21"/>
      <c r="E34" s="21"/>
      <c r="F34" s="21"/>
    </row>
    <row r="35" spans="1:6" x14ac:dyDescent="0.45">
      <c r="A35" s="6"/>
      <c r="B35" s="6"/>
    </row>
  </sheetData>
  <sheetProtection algorithmName="SHA-512" hashValue="BeS9dTwn6sgI2kMzHKpUc+gqYWojbJdgIRqt2AToAvlmngWrcV6vaRbO4q9gSIo9clBO287tpzPPOKQ2edbdzw==" saltValue="DdsJrM6yxOOJjEQ3c8zFUw==" spinCount="100000" sheet="1" objects="1" scenarios="1"/>
  <mergeCells count="9">
    <mergeCell ref="A7:B7"/>
    <mergeCell ref="A2:D4"/>
    <mergeCell ref="E2:F4"/>
    <mergeCell ref="C5:D5"/>
    <mergeCell ref="E5:F5"/>
    <mergeCell ref="A6:B6"/>
    <mergeCell ref="A9:B9"/>
    <mergeCell ref="A10:B10"/>
    <mergeCell ref="A11:B11"/>
  </mergeCells>
  <dataValidations count="2">
    <dataValidation type="list" allowBlank="1" showInputMessage="1" showErrorMessage="1" errorTitle="Invalid Input" error="Please select from the drop down." sqref="C11:D11" xr:uid="{4DA7C01A-8989-4BA0-A688-C13B86B2FF13}">
      <formula1>$I$3:$I$8</formula1>
    </dataValidation>
    <dataValidation type="decimal" operator="greaterThanOrEqual" allowBlank="1" showInputMessage="1" showErrorMessage="1" errorTitle="Invalid Input" error="Please input a value greater than or equal to 0._x000a_" sqref="E7 E11 E14 E17 B17 B14" xr:uid="{5AF99301-1B0F-4EC2-8FA3-873D8003BC02}">
      <formula1>0</formula1>
    </dataValidation>
  </dataValidation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Guide</vt:lpstr>
      <vt:lpstr>Budget</vt:lpstr>
      <vt:lpstr>Price Conversion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2023-11-06T09:45:52Z</dcterms:created>
  <dcterms:modified xsi:type="dcterms:W3CDTF">2026-04-15T13:40:50Z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2023-11-06T12:29:23Z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edd7066e-bf0c-47eb-afa9-1a2c29fc759b</vt:lpwstr>
  </property>
  <property fmtid="{D5CDD505-2E9C-101B-9397-08002B2CF9AE}" pid="8" name="MSIP_Label_0570d0e1-5e3d-4557-a9f8-84d8494b9cc8_ContentBits">
    <vt:lpwstr>0</vt:lpwstr>
  </property>
</Properties>
</file>