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5016712135-my.sharepoint.com/personal/bjwatkins_uada_edu/Documents/Desktop/NERREC/Livestock Info/2025 Hay Budgets/"/>
    </mc:Choice>
  </mc:AlternateContent>
  <xr:revisionPtr revIDLastSave="31" documentId="13_ncr:1_{F48C6D4B-EDC6-D54C-8B79-84B3F5A5CDE4}" xr6:coauthVersionLast="47" xr6:coauthVersionMax="47" xr10:uidLastSave="{B9EB84C9-0FCB-4260-AA6C-06FECC43AF40}"/>
  <bookViews>
    <workbookView xWindow="-19200" yWindow="720" windowWidth="19815" windowHeight="13755" xr2:uid="{D29855A1-290D-4B7F-A9E5-99329D8F031A}"/>
  </bookViews>
  <sheets>
    <sheet name="Guide" sheetId="4" r:id="rId1"/>
    <sheet name="Budget" sheetId="1" r:id="rId2"/>
    <sheet name="Price Conversion" sheetId="7" r:id="rId3"/>
  </sheets>
  <definedNames>
    <definedName name="Production">#REF!</definedName>
    <definedName name="row">#REF!</definedName>
    <definedName name="same">#REF!</definedName>
    <definedName name="Technology">#REF!</definedName>
    <definedName name="Tilla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7" l="1"/>
  <c r="F17" i="7" l="1"/>
  <c r="F11" i="7"/>
  <c r="F7" i="7"/>
  <c r="E34" i="1" l="1"/>
  <c r="E39" i="1"/>
  <c r="E33" i="1"/>
  <c r="E26" i="1" l="1"/>
  <c r="E17" i="1"/>
  <c r="E15" i="1"/>
  <c r="E13" i="1"/>
  <c r="E11" i="1"/>
  <c r="E9" i="1"/>
  <c r="E18" i="1" l="1"/>
  <c r="E41" i="1"/>
  <c r="E37" i="1"/>
  <c r="E35" i="1"/>
  <c r="E30" i="1"/>
  <c r="E31" i="1"/>
  <c r="E29" i="1"/>
  <c r="E25" i="1"/>
  <c r="E27" i="1"/>
  <c r="E24" i="1"/>
  <c r="E54" i="1"/>
  <c r="E53" i="1"/>
  <c r="E38" i="1"/>
  <c r="E22" i="1"/>
  <c r="E48" i="1" l="1"/>
  <c r="E56" i="1"/>
  <c r="E47" i="1" l="1"/>
  <c r="E46" i="1"/>
  <c r="E44" i="1"/>
  <c r="E42" i="1"/>
  <c r="E49" i="1" l="1"/>
  <c r="E57" i="1" s="1"/>
  <c r="E58" i="1" l="1"/>
  <c r="E50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<sst xmlns="http://schemas.openxmlformats.org/spreadsheetml/2006/main" count="153" uniqueCount="102">
  <si>
    <t>ITEM</t>
  </si>
  <si>
    <t>UNIT</t>
  </si>
  <si>
    <t>PRICE</t>
  </si>
  <si>
    <t>QUANTITY</t>
  </si>
  <si>
    <t>Total Amount</t>
  </si>
  <si>
    <t xml:space="preserve">                                                                       </t>
  </si>
  <si>
    <t>appl</t>
  </si>
  <si>
    <t xml:space="preserve">  FERTILIZERS</t>
  </si>
  <si>
    <t>oz</t>
  </si>
  <si>
    <t xml:space="preserve">  INSECTICIDES</t>
  </si>
  <si>
    <t>acre</t>
  </si>
  <si>
    <t>Tractors</t>
  </si>
  <si>
    <t>hour</t>
  </si>
  <si>
    <t xml:space="preserve">  DIESEL FUEL</t>
  </si>
  <si>
    <t>gal</t>
  </si>
  <si>
    <t xml:space="preserve">  REPAIR &amp; MAINTENANCE</t>
  </si>
  <si>
    <t>INTEREST ON OP. CAP.</t>
  </si>
  <si>
    <t>lbs</t>
  </si>
  <si>
    <t xml:space="preserve">  SUPPLIES</t>
  </si>
  <si>
    <t>OPERATING COSTS</t>
  </si>
  <si>
    <t>REVENUE</t>
  </si>
  <si>
    <t>TOTAL REVENUE</t>
  </si>
  <si>
    <t>TOTAL OPERATING COSTS</t>
  </si>
  <si>
    <t>RETURNS ABOVE OPERATING COSTS</t>
  </si>
  <si>
    <t>FIXED COSTS</t>
  </si>
  <si>
    <t>TOTAL FIXED COSTS</t>
  </si>
  <si>
    <t>TOTAL COSTS</t>
  </si>
  <si>
    <t>RETURNS ABOVE TOTAL COSTS</t>
  </si>
  <si>
    <t>Warm Season Grass</t>
  </si>
  <si>
    <t>tons</t>
  </si>
  <si>
    <t>Net Wrap</t>
  </si>
  <si>
    <t>bale</t>
  </si>
  <si>
    <t>Implements</t>
  </si>
  <si>
    <t>Litter</t>
  </si>
  <si>
    <t>Urea (46-0-0)</t>
  </si>
  <si>
    <t>Potash (0-0-60)</t>
  </si>
  <si>
    <t>Estimated Costs and Returns per Acre</t>
  </si>
  <si>
    <t>2,4-D</t>
  </si>
  <si>
    <r>
      <t>Glyphosate (</t>
    </r>
    <r>
      <rPr>
        <sz val="11"/>
        <color rgb="FF0000FF"/>
        <rFont val="Aptos Narrow"/>
        <family val="2"/>
      </rPr>
      <t>≤</t>
    </r>
    <r>
      <rPr>
        <sz val="11"/>
        <color rgb="FF0000FF"/>
        <rFont val="Calibri"/>
        <family val="2"/>
      </rPr>
      <t>50%)</t>
    </r>
  </si>
  <si>
    <t xml:space="preserve">metsulfuron-methyl </t>
  </si>
  <si>
    <t>Besiege</t>
  </si>
  <si>
    <t>Twine</t>
  </si>
  <si>
    <t xml:space="preserve">  CUSTOM  APPLICATION</t>
  </si>
  <si>
    <t xml:space="preserve">Ground App Fertilizer </t>
  </si>
  <si>
    <t>Nitrogen Stabilizer</t>
  </si>
  <si>
    <t>Bales</t>
  </si>
  <si>
    <t>Harvest 1</t>
  </si>
  <si>
    <t>Harvest 5</t>
  </si>
  <si>
    <t>Harvest 4</t>
  </si>
  <si>
    <t>Harvest 3</t>
  </si>
  <si>
    <t>Harvest 2</t>
  </si>
  <si>
    <r>
      <t xml:space="preserve">  </t>
    </r>
    <r>
      <rPr>
        <i/>
        <sz val="11"/>
        <color theme="1"/>
        <rFont val="Calibri"/>
        <family val="2"/>
        <scheme val="minor"/>
      </rPr>
      <t>OPERATOR LABOR</t>
    </r>
  </si>
  <si>
    <r>
      <t xml:space="preserve"> </t>
    </r>
    <r>
      <rPr>
        <i/>
        <sz val="11"/>
        <color theme="1"/>
        <rFont val="Calibri"/>
        <family val="2"/>
        <scheme val="minor"/>
      </rPr>
      <t xml:space="preserve"> HERBICIDES</t>
    </r>
  </si>
  <si>
    <t>Sold by the Bale</t>
  </si>
  <si>
    <t xml:space="preserve">Yield and Input data collected from 2025 UADA Arkansas Hay Verification program. </t>
  </si>
  <si>
    <t>Equipment associated costs based on MSU P3543 Machinery Cost Calculations.</t>
  </si>
  <si>
    <t>Users should enter on-farm data for more accurate results.</t>
  </si>
  <si>
    <t xml:space="preserve">Input on-farm data into the blue text cells. Any black text is un-editable. </t>
  </si>
  <si>
    <t xml:space="preserve">Total Amount calcuates based on the quantitiy and price. </t>
  </si>
  <si>
    <t>Ensure the 'UNIT' is the same for 'PRICE' and 'QUANTITY'</t>
  </si>
  <si>
    <r>
      <t>IF additional input lines are needed</t>
    </r>
    <r>
      <rPr>
        <b/>
        <sz val="11"/>
        <color theme="1"/>
        <rFont val="Calibri"/>
        <family val="2"/>
        <scheme val="minor"/>
      </rPr>
      <t xml:space="preserve"> copy a line from the same section</t>
    </r>
    <r>
      <rPr>
        <sz val="11"/>
        <color theme="1"/>
        <rFont val="Calibri"/>
        <family val="2"/>
        <scheme val="minor"/>
      </rPr>
      <t xml:space="preserve"> and</t>
    </r>
    <r>
      <rPr>
        <b/>
        <sz val="11"/>
        <color theme="1"/>
        <rFont val="Calibri"/>
        <family val="2"/>
        <scheme val="minor"/>
      </rPr>
      <t xml:space="preserve"> right-click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 xml:space="preserve">"insert copied cells" </t>
    </r>
    <r>
      <rPr>
        <sz val="11"/>
        <color theme="1"/>
        <rFont val="Calibri"/>
        <family val="2"/>
        <scheme val="minor"/>
      </rPr>
      <t>and edit the new line.</t>
    </r>
  </si>
  <si>
    <t>Price Conversion Calculator</t>
  </si>
  <si>
    <t>Ton</t>
  </si>
  <si>
    <t>Gallon</t>
  </si>
  <si>
    <t>qt</t>
  </si>
  <si>
    <t>L</t>
  </si>
  <si>
    <t>ml</t>
  </si>
  <si>
    <t>pt</t>
  </si>
  <si>
    <t>Quart</t>
  </si>
  <si>
    <t>Ounce</t>
  </si>
  <si>
    <t>Liter</t>
  </si>
  <si>
    <t>Pint</t>
  </si>
  <si>
    <t>Milliliter</t>
  </si>
  <si>
    <t>All input costs and prices are based on a single acre of production</t>
  </si>
  <si>
    <t>Conversion</t>
  </si>
  <si>
    <t>Price</t>
  </si>
  <si>
    <t>From</t>
  </si>
  <si>
    <t>To</t>
  </si>
  <si>
    <t xml:space="preserve">Current </t>
  </si>
  <si>
    <t>New</t>
  </si>
  <si>
    <t>Dry Fertilizer</t>
  </si>
  <si>
    <t>Pounds (lbs)</t>
  </si>
  <si>
    <t>Herbicide &amp; Insecticide</t>
  </si>
  <si>
    <r>
      <t xml:space="preserve">Density </t>
    </r>
    <r>
      <rPr>
        <i/>
        <sz val="11"/>
        <color theme="1"/>
        <rFont val="Calibri"/>
        <family val="2"/>
        <scheme val="minor"/>
      </rPr>
      <t>(lb/gal)</t>
    </r>
  </si>
  <si>
    <t>Liquid Fertilizer</t>
  </si>
  <si>
    <t>Acres</t>
  </si>
  <si>
    <t>Application Cost</t>
  </si>
  <si>
    <t>Total</t>
  </si>
  <si>
    <t>Acre</t>
  </si>
  <si>
    <t>Perennial Grass Hay Arkansas 2026</t>
  </si>
  <si>
    <t>Hay price is based on USDA Agriculture Prices: 9/30/25 of $138.00/ton, adjusted  800 lb bale</t>
  </si>
  <si>
    <t>--</t>
  </si>
  <si>
    <t xml:space="preserve">Equipment associated costs are fixed based on UADA Arkansas Hay Verification program. </t>
  </si>
  <si>
    <t>Select Units</t>
  </si>
  <si>
    <t>Budget</t>
  </si>
  <si>
    <t>Guide</t>
  </si>
  <si>
    <t>*source: https://www.kansascityfed.org/center-for-agriculture-and-the-economy/ag-credit-survey/</t>
  </si>
  <si>
    <t xml:space="preserve">INTERSEST ON OP. CAP. Calculated based on 7.65% interest rate from Q4-2025* </t>
  </si>
  <si>
    <t xml:space="preserve">This work is partially supported by AFRI Sustainable Agricultural Systems Coordinated Agricultural Project </t>
  </si>
  <si>
    <t xml:space="preserve">(SAS-CAP) grant no.2021-68012-35917 from the USDA National Institute of Food and Agriculture and by the </t>
  </si>
  <si>
    <t xml:space="preserve">Arkansas Hay Land Resource Conservations cooperative agreement no. NR247103XXXXC019 from the </t>
  </si>
  <si>
    <t>USDA Natural Resource Conservation Service.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</si>
</sst>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00"/>
    <numFmt numFmtId="165" formatCode="0.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99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rgb="FF0000FF"/>
      <name val="Aptos Narrow"/>
      <family val="2"/>
    </font>
    <font>
      <sz val="11"/>
      <color rgb="FF0000FF"/>
      <name val="Calibri"/>
      <family val="2"/>
    </font>
    <font>
      <i/>
      <vertAlign val="superscript"/>
      <sz val="11"/>
      <color rgb="FF99000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b/>
      <i/>
      <sz val="11"/>
      <color rgb="FF990000"/>
      <name val="Calibri"/>
      <family val="2"/>
      <scheme val="minor"/>
    </font>
    <font>
      <sz val="12"/>
      <color rgb="FF000000"/>
      <name val="Aptos"/>
      <family val="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9">
    <xf numFmtId="0" fontId="0" fillId="0" borderId="0"/>
    <xf numFmtId="44" fontId="1" fillId="0" borderId="0" applyFon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/>
    <xf numFmtId="0" fontId="12" fillId="0" borderId="0"/>
    <xf numFmtId="0" fontId="16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7" applyNumberFormat="0" applyAlignment="0" applyProtection="0"/>
    <xf numFmtId="0" fontId="24" fillId="8" borderId="8" applyNumberFormat="0" applyAlignment="0" applyProtection="0"/>
    <xf numFmtId="0" fontId="25" fillId="8" borderId="7" applyNumberFormat="0" applyAlignment="0" applyProtection="0"/>
    <xf numFmtId="0" fontId="26" fillId="0" borderId="9" applyNumberFormat="0" applyFill="0" applyAlignment="0" applyProtection="0"/>
    <xf numFmtId="0" fontId="27" fillId="9" borderId="10" applyNumberFormat="0" applyAlignment="0" applyProtection="0"/>
    <xf numFmtId="0" fontId="14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2" applyNumberFormat="0" applyFill="0" applyAlignment="0" applyProtection="0"/>
    <xf numFmtId="0" fontId="15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3" borderId="0" applyNumberFormat="0" applyBorder="0" applyAlignment="0" applyProtection="0"/>
    <xf numFmtId="0" fontId="15" fillId="34" borderId="0" applyNumberFormat="0" applyBorder="0" applyAlignment="0" applyProtection="0"/>
    <xf numFmtId="0" fontId="13" fillId="0" borderId="0"/>
    <xf numFmtId="0" fontId="13" fillId="10" borderId="11" applyNumberFormat="0" applyFont="0" applyAlignment="0" applyProtection="0"/>
    <xf numFmtId="0" fontId="7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2" fillId="0" borderId="0" xfId="0" applyFont="1" applyAlignment="1">
      <alignment horizontal="center"/>
    </xf>
    <xf numFmtId="0" fontId="2" fillId="0" borderId="1" xfId="0" applyFont="1" applyBorder="1"/>
    <xf numFmtId="44" fontId="2" fillId="0" borderId="1" xfId="1" applyFont="1" applyBorder="1"/>
    <xf numFmtId="0" fontId="2" fillId="0" borderId="0" xfId="0" applyFont="1"/>
    <xf numFmtId="44" fontId="0" fillId="0" borderId="0" xfId="1" applyFont="1"/>
    <xf numFmtId="44" fontId="0" fillId="0" borderId="0" xfId="0" applyNumberFormat="1"/>
    <xf numFmtId="0" fontId="3" fillId="0" borderId="0" xfId="0" applyFont="1"/>
    <xf numFmtId="44" fontId="3" fillId="0" borderId="0" xfId="1" applyFont="1"/>
    <xf numFmtId="0" fontId="5" fillId="0" borderId="0" xfId="0" applyFont="1"/>
    <xf numFmtId="44" fontId="0" fillId="0" borderId="0" xfId="1" applyFont="1" applyBorder="1"/>
    <xf numFmtId="44" fontId="5" fillId="0" borderId="0" xfId="0" applyNumberFormat="1" applyFont="1"/>
    <xf numFmtId="164" fontId="0" fillId="0" borderId="0" xfId="0" applyNumberFormat="1"/>
    <xf numFmtId="0" fontId="0" fillId="0" borderId="0" xfId="0" applyAlignment="1">
      <alignment wrapText="1"/>
    </xf>
    <xf numFmtId="0" fontId="6" fillId="0" borderId="0" xfId="0" applyFont="1" applyAlignment="1">
      <alignment horizontal="center"/>
    </xf>
    <xf numFmtId="44" fontId="2" fillId="0" borderId="0" xfId="1" applyFont="1" applyBorder="1"/>
    <xf numFmtId="0" fontId="0" fillId="3" borderId="0" xfId="0" applyFill="1"/>
    <xf numFmtId="44" fontId="0" fillId="3" borderId="0" xfId="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44" fontId="0" fillId="0" borderId="0" xfId="1" applyFont="1" applyAlignment="1">
      <alignment horizontal="center"/>
    </xf>
    <xf numFmtId="0" fontId="2" fillId="0" borderId="1" xfId="0" applyFont="1" applyBorder="1" applyAlignment="1">
      <alignment horizontal="center"/>
    </xf>
    <xf numFmtId="44" fontId="3" fillId="0" borderId="0" xfId="1" applyFont="1" applyAlignment="1" applyProtection="1">
      <alignment horizontal="center"/>
      <protection locked="0"/>
    </xf>
    <xf numFmtId="0" fontId="0" fillId="3" borderId="0" xfId="0" applyFill="1" applyAlignment="1">
      <alignment horizontal="center"/>
    </xf>
    <xf numFmtId="44" fontId="0" fillId="3" borderId="0" xfId="1" applyFont="1" applyFill="1" applyBorder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>
      <alignment horizontal="center" wrapText="1"/>
    </xf>
    <xf numFmtId="2" fontId="3" fillId="0" borderId="0" xfId="0" applyNumberFormat="1" applyFont="1" applyAlignment="1" applyProtection="1">
      <alignment horizontal="center"/>
      <protection locked="0"/>
    </xf>
    <xf numFmtId="0" fontId="3" fillId="0" borderId="16" xfId="0" applyFont="1" applyBorder="1"/>
    <xf numFmtId="0" fontId="3" fillId="0" borderId="16" xfId="0" quotePrefix="1" applyFont="1" applyBorder="1"/>
    <xf numFmtId="44" fontId="3" fillId="0" borderId="16" xfId="1" applyFont="1" applyBorder="1"/>
    <xf numFmtId="44" fontId="0" fillId="0" borderId="16" xfId="1" applyFont="1" applyBorder="1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44" fontId="0" fillId="0" borderId="0" xfId="1" applyFont="1" applyProtection="1">
      <protection locked="0"/>
    </xf>
    <xf numFmtId="0" fontId="3" fillId="0" borderId="0" xfId="0" applyFont="1" applyProtection="1">
      <protection locked="0"/>
    </xf>
    <xf numFmtId="44" fontId="3" fillId="0" borderId="0" xfId="1" applyFont="1" applyProtection="1">
      <protection locked="0"/>
    </xf>
    <xf numFmtId="0" fontId="11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165" fontId="3" fillId="0" borderId="0" xfId="0" applyNumberFormat="1" applyFont="1" applyProtection="1">
      <protection locked="0"/>
    </xf>
    <xf numFmtId="0" fontId="3" fillId="0" borderId="1" xfId="0" applyFont="1" applyBorder="1" applyProtection="1">
      <protection locked="0"/>
    </xf>
    <xf numFmtId="44" fontId="3" fillId="0" borderId="1" xfId="1" applyFont="1" applyBorder="1" applyProtection="1">
      <protection locked="0"/>
    </xf>
    <xf numFmtId="44" fontId="3" fillId="0" borderId="0" xfId="1" applyFont="1" applyBorder="1" applyProtection="1">
      <protection locked="0"/>
    </xf>
    <xf numFmtId="10" fontId="3" fillId="0" borderId="16" xfId="48" applyNumberFormat="1" applyFont="1" applyBorder="1"/>
    <xf numFmtId="0" fontId="31" fillId="0" borderId="0" xfId="0" applyFont="1"/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0" fillId="0" borderId="14" xfId="0" applyFont="1" applyBorder="1" applyAlignment="1">
      <alignment horizontal="center"/>
    </xf>
    <xf numFmtId="0" fontId="0" fillId="0" borderId="0" xfId="0" quotePrefix="1" applyAlignment="1">
      <alignment horizontal="left" wrapText="1"/>
    </xf>
    <xf numFmtId="0" fontId="4" fillId="0" borderId="1" xfId="0" applyFont="1" applyBorder="1" applyAlignment="1">
      <alignment horizontal="center"/>
    </xf>
    <xf numFmtId="44" fontId="3" fillId="0" borderId="2" xfId="1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0" fillId="0" borderId="0" xfId="0" quotePrefix="1" applyAlignment="1">
      <alignment horizontal="left"/>
    </xf>
    <xf numFmtId="0" fontId="4" fillId="0" borderId="2" xfId="0" applyFont="1" applyBorder="1" applyAlignment="1">
      <alignment horizontal="center"/>
    </xf>
    <xf numFmtId="0" fontId="6" fillId="2" borderId="0" xfId="0" applyFont="1" applyFill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0" fillId="0" borderId="14" xfId="0" applyFont="1" applyBorder="1" applyAlignment="1">
      <alignment horizontal="right"/>
    </xf>
    <xf numFmtId="0" fontId="30" fillId="0" borderId="14" xfId="0" applyFont="1" applyBorder="1" applyAlignment="1">
      <alignment horizontal="left"/>
    </xf>
    <xf numFmtId="0" fontId="4" fillId="0" borderId="0" xfId="0" applyFont="1"/>
  </cellXfs>
  <cellStyles count="49">
    <cellStyle name="20% - Accent1 2" xfId="22" xr:uid="{215BA155-0483-4B39-AF16-57BF78B9058B}"/>
    <cellStyle name="20% - Accent2 2" xfId="26" xr:uid="{5943C6CF-9CA9-47A3-9E07-D1A66AE6D1B5}"/>
    <cellStyle name="20% - Accent3 2" xfId="30" xr:uid="{EF95A66E-0477-46FB-8608-21E7F455A685}"/>
    <cellStyle name="20% - Accent4 2" xfId="34" xr:uid="{22A5B614-92A1-48B5-8F3F-2A2BD68D8B33}"/>
    <cellStyle name="20% - Accent5 2" xfId="38" xr:uid="{0BB76057-4932-4276-9BAA-9C2D865CF75A}"/>
    <cellStyle name="20% - Accent6 2" xfId="42" xr:uid="{76F7EDD4-512A-4884-8822-0FF9AD7AD9B3}"/>
    <cellStyle name="40% - Accent1 2" xfId="23" xr:uid="{47B592B7-1442-48C5-8EAC-36245564C4DC}"/>
    <cellStyle name="40% - Accent2 2" xfId="27" xr:uid="{6A065C92-EE89-4A98-B0A8-B54623BC11C4}"/>
    <cellStyle name="40% - Accent3 2" xfId="31" xr:uid="{DE44F04F-7AE0-4735-AF27-CC3E463B992C}"/>
    <cellStyle name="40% - Accent4 2" xfId="35" xr:uid="{B2A6C0DF-B638-46E8-A52B-F02011489CB3}"/>
    <cellStyle name="40% - Accent5 2" xfId="39" xr:uid="{E951DA4B-4E22-4BEF-8425-E1EC6989E5B2}"/>
    <cellStyle name="40% - Accent6 2" xfId="43" xr:uid="{AE5DF8BE-3CDA-4898-A685-4BCB1BAF2C7D}"/>
    <cellStyle name="60% - Accent1 2" xfId="24" xr:uid="{D7649783-0357-4587-AC75-220AEBD69E0B}"/>
    <cellStyle name="60% - Accent2 2" xfId="28" xr:uid="{6BA8102C-6E37-48AC-BBEF-A26227089077}"/>
    <cellStyle name="60% - Accent3 2" xfId="32" xr:uid="{282E5E5F-28C6-4186-A451-D7140B8EEA73}"/>
    <cellStyle name="60% - Accent4 2" xfId="36" xr:uid="{16DD0850-3958-46FB-9D85-44090C138DAF}"/>
    <cellStyle name="60% - Accent5 2" xfId="40" xr:uid="{9F91C774-4096-4A62-8556-A81AB86FCA4B}"/>
    <cellStyle name="60% - Accent6 2" xfId="44" xr:uid="{0A3CD6B4-6D40-4E74-9BD7-928D0A3DE89F}"/>
    <cellStyle name="Accent1 2" xfId="21" xr:uid="{848D06FC-7E84-40B2-8361-9F0AB6CD8745}"/>
    <cellStyle name="Accent2 2" xfId="25" xr:uid="{B91E1EC6-B4C4-42FC-8097-1E494F935D9E}"/>
    <cellStyle name="Accent3 2" xfId="29" xr:uid="{F1D1815B-C0F6-4AFF-B207-B3D3DACEF866}"/>
    <cellStyle name="Accent4 2" xfId="33" xr:uid="{C2E0F43A-C3FF-4739-82BC-81434DADF564}"/>
    <cellStyle name="Accent5 2" xfId="37" xr:uid="{B4481942-558C-47DE-B371-A80BDF8D648E}"/>
    <cellStyle name="Accent6 2" xfId="41" xr:uid="{DE7A33AE-3977-47C2-867F-E9F21AC06AEF}"/>
    <cellStyle name="Bad 2" xfId="11" xr:uid="{B8CF11C0-B87C-481E-A6C8-E098FAAEF247}"/>
    <cellStyle name="Calculation 2" xfId="15" xr:uid="{DFD1E0B8-A7D3-4A1B-A42A-CD33BF583D86}"/>
    <cellStyle name="Check Cell 2" xfId="17" xr:uid="{80B679DC-B4FB-40E7-8DE9-B019F6D8DDE9}"/>
    <cellStyle name="Currency" xfId="1" builtinId="4"/>
    <cellStyle name="Explanatory Text 2" xfId="19" xr:uid="{0971FD6A-E62F-49FB-9B60-7785DC255976}"/>
    <cellStyle name="Good 2" xfId="10" xr:uid="{08F50127-25A0-4BDA-915F-00F57EDFC8AA}"/>
    <cellStyle name="Heading 1 2" xfId="6" xr:uid="{6801A0E7-3247-4520-A030-F1745D2C0DE2}"/>
    <cellStyle name="Heading 2 2" xfId="7" xr:uid="{E8F0A5AB-5BDC-4CC7-8E0A-006D7D40F9BA}"/>
    <cellStyle name="Heading 3 2" xfId="8" xr:uid="{979E313A-C15D-41B6-8822-0D9C5C151D81}"/>
    <cellStyle name="Heading 4 2" xfId="9" xr:uid="{822D21FF-1160-41CF-964F-27394AD799C7}"/>
    <cellStyle name="Hyperlink 2" xfId="3" xr:uid="{FE333539-0EDB-4018-9D9D-02CDC804A42E}"/>
    <cellStyle name="Input 2" xfId="13" xr:uid="{DCDE7469-D475-41B2-A1A6-310DA73E030C}"/>
    <cellStyle name="Linked Cell 2" xfId="16" xr:uid="{B2AC5066-B534-49FF-B7E9-F50BAA6B5510}"/>
    <cellStyle name="Neutral 2" xfId="12" xr:uid="{09BB8214-F0A3-492C-8F11-A28D0723F19E}"/>
    <cellStyle name="Normal" xfId="0" builtinId="0"/>
    <cellStyle name="Normal 2" xfId="2" xr:uid="{7F815CE7-D695-4C0A-8D2B-F4CD3FE460F1}"/>
    <cellStyle name="Normal 3" xfId="45" xr:uid="{BADC1CC5-E788-4865-8542-C4691FD40A38}"/>
    <cellStyle name="Normal 4" xfId="47" xr:uid="{0753CBD0-0BEE-45BA-896D-A48131C8E263}"/>
    <cellStyle name="Normal 5" xfId="4" xr:uid="{7C864FB5-D10F-41A3-A5F0-76FF23BFF0F6}"/>
    <cellStyle name="Note 2" xfId="46" xr:uid="{3A2EB1C7-2022-40AB-A62C-AB17AEF7A99F}"/>
    <cellStyle name="Output 2" xfId="14" xr:uid="{B09D28D7-7E38-4A23-B391-47F82B974A17}"/>
    <cellStyle name="Percent" xfId="48" builtinId="5"/>
    <cellStyle name="Title 2" xfId="5" xr:uid="{0DA2F1BD-E57A-40BE-8C04-0B2FDB4EAF62}"/>
    <cellStyle name="Total 2" xfId="20" xr:uid="{4B7D9C79-BFEB-4096-842E-3816F4480503}"/>
    <cellStyle name="Warning Text 2" xfId="18" xr:uid="{25BB1C13-2B32-42F6-85CB-5D20D1DE9501}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Logos for the University of Arkansas Division of Agriculture and Arkansas Hay Verification Program.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AACAF-ADBD-4494-9DF2-4935002A4D5F}">
  <dimension ref="A2:F67"/>
  <sheetViews>
    <sheetView tabSelected="1" zoomScale="145" zoomScaleNormal="145" workbookViewId="0"/>
  </sheetViews>
  <sheetFormatPr defaultColWidth="8.796875" defaultRowHeight="14.25" x14ac:dyDescent="0.45"/>
  <cols>
    <col min="1" max="1" width="33.46484375" customWidth="1"/>
    <col min="3" max="3" width="9.46484375" style="7" bestFit="1" customWidth="1"/>
    <col min="4" max="4" width="10.33203125" bestFit="1" customWidth="1"/>
    <col min="5" max="5" width="24.33203125" style="7" customWidth="1"/>
  </cols>
  <sheetData>
    <row r="2" spans="1:5" ht="18" x14ac:dyDescent="0.55000000000000004">
      <c r="A2" s="61" t="e" vm="1">
        <v>#VALUE!</v>
      </c>
      <c r="B2" s="64" t="s">
        <v>36</v>
      </c>
      <c r="C2" s="64"/>
      <c r="D2" s="64"/>
      <c r="E2" s="64"/>
    </row>
    <row r="3" spans="1:5" ht="18" x14ac:dyDescent="0.55000000000000004">
      <c r="A3" s="62"/>
      <c r="B3" s="65" t="s">
        <v>89</v>
      </c>
      <c r="C3" s="65"/>
      <c r="D3" s="65"/>
      <c r="E3" s="65"/>
    </row>
    <row r="4" spans="1:5" ht="18.399999999999999" thickBot="1" x14ac:dyDescent="0.6">
      <c r="A4" s="63"/>
      <c r="B4" s="66" t="s">
        <v>53</v>
      </c>
      <c r="C4" s="66"/>
      <c r="D4" s="66"/>
      <c r="E4" s="66"/>
    </row>
    <row r="5" spans="1:5" ht="15" thickTop="1" thickBot="1" x14ac:dyDescent="0.5">
      <c r="A5" s="53"/>
      <c r="B5" s="74" t="s">
        <v>94</v>
      </c>
      <c r="C5" s="75" t="s">
        <v>95</v>
      </c>
      <c r="D5" s="53"/>
      <c r="E5" s="53"/>
    </row>
    <row r="6" spans="1:5" x14ac:dyDescent="0.45">
      <c r="A6" s="21" t="s">
        <v>73</v>
      </c>
      <c r="B6" s="21"/>
      <c r="C6" s="21"/>
      <c r="D6" s="21"/>
      <c r="E6" s="21"/>
    </row>
    <row r="7" spans="1:5" x14ac:dyDescent="0.45">
      <c r="A7" s="52" t="s">
        <v>54</v>
      </c>
      <c r="B7" s="52"/>
      <c r="C7" s="52"/>
      <c r="D7" s="52"/>
      <c r="E7" s="52"/>
    </row>
    <row r="8" spans="1:5" x14ac:dyDescent="0.45">
      <c r="A8" s="52" t="s">
        <v>90</v>
      </c>
      <c r="B8" s="52"/>
      <c r="C8" s="52"/>
      <c r="D8" s="52"/>
      <c r="E8" s="52"/>
    </row>
    <row r="9" spans="1:5" x14ac:dyDescent="0.45">
      <c r="A9" s="52" t="s">
        <v>97</v>
      </c>
      <c r="B9" s="54"/>
      <c r="C9" s="54"/>
      <c r="D9" s="54"/>
      <c r="E9" s="54"/>
    </row>
    <row r="10" spans="1:5" ht="13.9" customHeight="1" x14ac:dyDescent="0.45">
      <c r="A10" s="52" t="s">
        <v>96</v>
      </c>
      <c r="B10" s="54"/>
      <c r="C10" s="54"/>
      <c r="D10" s="54"/>
      <c r="E10" s="54"/>
    </row>
    <row r="11" spans="1:5" ht="13.9" customHeight="1" x14ac:dyDescent="0.45">
      <c r="A11" s="52" t="s">
        <v>55</v>
      </c>
      <c r="B11" s="54"/>
      <c r="C11" s="54"/>
      <c r="D11" s="54"/>
      <c r="E11" s="54"/>
    </row>
    <row r="12" spans="1:5" x14ac:dyDescent="0.45">
      <c r="A12" s="51" t="s">
        <v>56</v>
      </c>
      <c r="B12" s="50"/>
      <c r="C12" s="50"/>
      <c r="D12" s="50"/>
      <c r="E12" s="50"/>
    </row>
    <row r="13" spans="1:5" x14ac:dyDescent="0.45">
      <c r="A13" s="22"/>
      <c r="B13" s="22"/>
      <c r="C13" s="22"/>
      <c r="D13" s="22"/>
      <c r="E13" s="22"/>
    </row>
    <row r="14" spans="1:5" x14ac:dyDescent="0.45">
      <c r="A14" s="57" t="s">
        <v>57</v>
      </c>
      <c r="B14" s="57"/>
      <c r="C14" s="57"/>
      <c r="D14" s="57"/>
      <c r="E14" s="57"/>
    </row>
    <row r="15" spans="1:5" x14ac:dyDescent="0.45">
      <c r="A15" s="57" t="s">
        <v>58</v>
      </c>
      <c r="B15" s="59"/>
      <c r="C15" s="59"/>
      <c r="D15" s="59"/>
      <c r="E15" s="59"/>
    </row>
    <row r="16" spans="1:5" x14ac:dyDescent="0.45">
      <c r="A16" s="57" t="s">
        <v>59</v>
      </c>
      <c r="B16" s="57"/>
      <c r="C16" s="57"/>
      <c r="D16" s="57"/>
      <c r="E16" s="57"/>
    </row>
    <row r="17" spans="1:6" ht="28.8" customHeight="1" x14ac:dyDescent="0.45">
      <c r="A17" s="60" t="s">
        <v>60</v>
      </c>
      <c r="B17" s="60"/>
      <c r="C17" s="60"/>
      <c r="D17" s="60"/>
      <c r="E17" s="60"/>
    </row>
    <row r="18" spans="1:6" x14ac:dyDescent="0.45">
      <c r="A18" s="67" t="s">
        <v>92</v>
      </c>
      <c r="B18" s="57"/>
      <c r="C18" s="57"/>
      <c r="D18" s="57"/>
      <c r="E18" s="57"/>
    </row>
    <row r="19" spans="1:6" x14ac:dyDescent="0.45">
      <c r="A19" s="59"/>
      <c r="B19" s="59"/>
      <c r="C19" s="59"/>
      <c r="D19" s="59"/>
      <c r="E19" s="59"/>
    </row>
    <row r="20" spans="1:6" x14ac:dyDescent="0.45">
      <c r="A20" s="57"/>
      <c r="B20" s="57"/>
      <c r="C20" s="57"/>
      <c r="D20" s="57"/>
      <c r="E20" s="57"/>
    </row>
    <row r="21" spans="1:6" ht="4.25" customHeight="1" x14ac:dyDescent="0.45">
      <c r="A21" s="18"/>
      <c r="B21" s="18"/>
      <c r="C21" s="19"/>
      <c r="D21" s="18"/>
      <c r="E21" s="19"/>
    </row>
    <row r="22" spans="1:6" ht="16.05" customHeight="1" x14ac:dyDescent="0.45">
      <c r="A22" s="21" t="s">
        <v>98</v>
      </c>
      <c r="B22" s="21"/>
      <c r="C22" s="21"/>
      <c r="D22" s="21"/>
      <c r="E22" s="21"/>
    </row>
    <row r="23" spans="1:6" x14ac:dyDescent="0.45">
      <c r="A23" s="21" t="s">
        <v>99</v>
      </c>
      <c r="B23" s="21"/>
      <c r="C23" s="21"/>
      <c r="D23" s="21"/>
      <c r="E23" s="21"/>
    </row>
    <row r="24" spans="1:6" x14ac:dyDescent="0.45">
      <c r="A24" s="21" t="s">
        <v>100</v>
      </c>
      <c r="B24" s="21"/>
      <c r="C24" s="21"/>
      <c r="D24" s="21"/>
      <c r="E24" s="21"/>
    </row>
    <row r="25" spans="1:6" s="76" customFormat="1" ht="16.05" customHeight="1" x14ac:dyDescent="0.45">
      <c r="A25" s="21" t="s">
        <v>101</v>
      </c>
      <c r="B25" s="23"/>
      <c r="C25" s="23"/>
      <c r="D25" s="23"/>
      <c r="E25" s="23"/>
    </row>
    <row r="26" spans="1:6" ht="15.75" x14ac:dyDescent="0.5">
      <c r="A26" s="21"/>
      <c r="B26" s="21"/>
      <c r="C26" s="21"/>
      <c r="D26" s="21"/>
      <c r="E26" s="21"/>
      <c r="F26" s="49"/>
    </row>
    <row r="27" spans="1:6" x14ac:dyDescent="0.45">
      <c r="A27" s="58"/>
      <c r="B27" s="58"/>
      <c r="C27" s="58"/>
      <c r="D27" s="58"/>
      <c r="E27" s="58"/>
    </row>
    <row r="28" spans="1:6" ht="14.55" customHeight="1" x14ac:dyDescent="0.45">
      <c r="A28" s="57"/>
      <c r="B28" s="57"/>
      <c r="C28" s="57"/>
      <c r="D28" s="57"/>
      <c r="E28" s="57"/>
    </row>
    <row r="29" spans="1:6" x14ac:dyDescent="0.45">
      <c r="A29" s="58"/>
      <c r="B29" s="58"/>
      <c r="C29" s="58"/>
      <c r="D29" s="58"/>
      <c r="E29" s="58"/>
    </row>
    <row r="30" spans="1:6" x14ac:dyDescent="0.45">
      <c r="A30" s="59"/>
      <c r="B30" s="59"/>
      <c r="C30" s="59"/>
      <c r="D30" s="59"/>
      <c r="E30" s="59"/>
    </row>
    <row r="31" spans="1:6" x14ac:dyDescent="0.45">
      <c r="A31" s="59"/>
      <c r="B31" s="59"/>
      <c r="C31" s="59"/>
      <c r="D31" s="59"/>
      <c r="E31" s="59"/>
    </row>
    <row r="32" spans="1:6" x14ac:dyDescent="0.45">
      <c r="A32" s="57"/>
      <c r="B32" s="57"/>
      <c r="C32" s="57"/>
      <c r="D32" s="57"/>
      <c r="E32" s="57"/>
    </row>
    <row r="33" spans="1:5" x14ac:dyDescent="0.45">
      <c r="A33" s="58"/>
      <c r="B33" s="58"/>
      <c r="C33" s="58"/>
      <c r="D33" s="58"/>
      <c r="E33" s="58"/>
    </row>
    <row r="34" spans="1:5" ht="14.55" customHeight="1" x14ac:dyDescent="0.45">
      <c r="A34" s="57"/>
      <c r="B34" s="57"/>
      <c r="C34" s="57"/>
      <c r="D34" s="57"/>
      <c r="E34" s="57"/>
    </row>
    <row r="35" spans="1:5" x14ac:dyDescent="0.45">
      <c r="A35" s="58"/>
      <c r="B35" s="58"/>
      <c r="C35" s="58"/>
      <c r="D35" s="58"/>
      <c r="E35" s="58"/>
    </row>
    <row r="36" spans="1:5" x14ac:dyDescent="0.45">
      <c r="A36" s="59"/>
      <c r="B36" s="59"/>
      <c r="C36" s="59"/>
      <c r="D36" s="59"/>
      <c r="E36" s="59"/>
    </row>
    <row r="37" spans="1:5" x14ac:dyDescent="0.45">
      <c r="A37" s="59"/>
      <c r="B37" s="59"/>
      <c r="C37" s="59"/>
      <c r="D37" s="59"/>
      <c r="E37" s="59"/>
    </row>
    <row r="38" spans="1:5" x14ac:dyDescent="0.45">
      <c r="A38" s="57"/>
      <c r="B38" s="57"/>
      <c r="C38" s="57"/>
      <c r="D38" s="57"/>
      <c r="E38" s="57"/>
    </row>
    <row r="39" spans="1:5" x14ac:dyDescent="0.45">
      <c r="A39" s="58"/>
      <c r="B39" s="58"/>
      <c r="C39" s="58"/>
      <c r="D39" s="58"/>
      <c r="E39" s="58"/>
    </row>
    <row r="40" spans="1:5" ht="14.55" customHeight="1" x14ac:dyDescent="0.45">
      <c r="A40" s="57"/>
      <c r="B40" s="57"/>
      <c r="C40" s="57"/>
      <c r="D40" s="57"/>
      <c r="E40" s="57"/>
    </row>
    <row r="41" spans="1:5" x14ac:dyDescent="0.45">
      <c r="A41" s="58"/>
      <c r="B41" s="58"/>
      <c r="C41" s="58"/>
      <c r="D41" s="58"/>
      <c r="E41" s="58"/>
    </row>
    <row r="43" spans="1:5" ht="14.55" customHeight="1" x14ac:dyDescent="0.45"/>
    <row r="44" spans="1:5" ht="14.25" customHeight="1" x14ac:dyDescent="0.45"/>
    <row r="45" spans="1:5" ht="16.25" customHeight="1" x14ac:dyDescent="0.45"/>
    <row r="65" spans="1:5" x14ac:dyDescent="0.45">
      <c r="A65" s="15"/>
      <c r="B65" s="15"/>
      <c r="C65" s="15"/>
      <c r="D65" s="15"/>
      <c r="E65" s="15"/>
    </row>
    <row r="66" spans="1:5" x14ac:dyDescent="0.45">
      <c r="A66" s="15"/>
      <c r="B66" s="15"/>
      <c r="C66" s="15"/>
      <c r="D66" s="15"/>
      <c r="E66" s="15"/>
    </row>
    <row r="67" spans="1:5" x14ac:dyDescent="0.45">
      <c r="A67" s="6"/>
    </row>
  </sheetData>
  <mergeCells count="26">
    <mergeCell ref="A19:E19"/>
    <mergeCell ref="A18:E18"/>
    <mergeCell ref="A17:E17"/>
    <mergeCell ref="A16:E16"/>
    <mergeCell ref="A15:E15"/>
    <mergeCell ref="A14:E14"/>
    <mergeCell ref="A2:A4"/>
    <mergeCell ref="B2:E2"/>
    <mergeCell ref="B3:E3"/>
    <mergeCell ref="B4:E4"/>
    <mergeCell ref="A20:E20"/>
    <mergeCell ref="A27:E27"/>
    <mergeCell ref="A28:E28"/>
    <mergeCell ref="A29:E29"/>
    <mergeCell ref="A30:E30"/>
    <mergeCell ref="A31:E31"/>
    <mergeCell ref="A32:E32"/>
    <mergeCell ref="A33:E33"/>
    <mergeCell ref="A34:E34"/>
    <mergeCell ref="A40:E40"/>
    <mergeCell ref="A41:E41"/>
    <mergeCell ref="A35:E35"/>
    <mergeCell ref="A36:E36"/>
    <mergeCell ref="A37:E37"/>
    <mergeCell ref="A38:E38"/>
    <mergeCell ref="A39:E39"/>
  </mergeCells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503A5-EB3B-488D-892A-771E1F7D2B1B}">
  <dimension ref="A2:M84"/>
  <sheetViews>
    <sheetView zoomScaleNormal="100" workbookViewId="0">
      <selection activeCell="A2" sqref="A2:A4"/>
    </sheetView>
  </sheetViews>
  <sheetFormatPr defaultColWidth="8.796875" defaultRowHeight="14.25" x14ac:dyDescent="0.45"/>
  <cols>
    <col min="1" max="1" width="33.46484375" customWidth="1"/>
    <col min="3" max="3" width="9.46484375" style="7" bestFit="1" customWidth="1"/>
    <col min="4" max="4" width="10.33203125" bestFit="1" customWidth="1"/>
    <col min="5" max="5" width="14.46484375" style="7" bestFit="1" customWidth="1"/>
    <col min="6" max="6" width="1.33203125" customWidth="1"/>
  </cols>
  <sheetData>
    <row r="2" spans="1:6" ht="18" x14ac:dyDescent="0.55000000000000004">
      <c r="A2" s="61" t="e" vm="1">
        <v>#VALUE!</v>
      </c>
      <c r="B2" s="64" t="s">
        <v>36</v>
      </c>
      <c r="C2" s="64"/>
      <c r="D2" s="64"/>
      <c r="E2" s="64"/>
      <c r="F2" s="16"/>
    </row>
    <row r="3" spans="1:6" ht="18" x14ac:dyDescent="0.55000000000000004">
      <c r="A3" s="62"/>
      <c r="B3" s="65" t="s">
        <v>89</v>
      </c>
      <c r="C3" s="65"/>
      <c r="D3" s="65"/>
      <c r="E3" s="65"/>
      <c r="F3" s="16"/>
    </row>
    <row r="4" spans="1:6" ht="18.399999999999999" thickBot="1" x14ac:dyDescent="0.6">
      <c r="A4" s="63"/>
      <c r="B4" s="66" t="s">
        <v>53</v>
      </c>
      <c r="C4" s="66"/>
      <c r="D4" s="66"/>
      <c r="E4" s="66"/>
      <c r="F4" s="16"/>
    </row>
    <row r="5" spans="1:6" ht="14.65" thickTop="1" x14ac:dyDescent="0.45">
      <c r="A5" s="1"/>
      <c r="B5" s="1"/>
      <c r="C5" s="2"/>
      <c r="D5" s="1"/>
      <c r="E5" s="2"/>
      <c r="F5" s="3"/>
    </row>
    <row r="6" spans="1:6" x14ac:dyDescent="0.45">
      <c r="A6" s="4" t="s">
        <v>0</v>
      </c>
      <c r="B6" s="4" t="s">
        <v>1</v>
      </c>
      <c r="C6" s="4" t="s">
        <v>2</v>
      </c>
      <c r="D6" s="4" t="s">
        <v>3</v>
      </c>
      <c r="E6" s="5" t="s">
        <v>4</v>
      </c>
      <c r="F6" s="3"/>
    </row>
    <row r="7" spans="1:6" x14ac:dyDescent="0.45">
      <c r="A7" s="6" t="s">
        <v>20</v>
      </c>
    </row>
    <row r="8" spans="1:6" x14ac:dyDescent="0.45">
      <c r="A8" s="37" t="s">
        <v>46</v>
      </c>
      <c r="B8" s="38"/>
      <c r="C8" s="39"/>
      <c r="D8" s="38"/>
    </row>
    <row r="9" spans="1:6" x14ac:dyDescent="0.45">
      <c r="A9" s="40" t="s">
        <v>28</v>
      </c>
      <c r="B9" s="40" t="s">
        <v>45</v>
      </c>
      <c r="C9" s="47">
        <v>55.2</v>
      </c>
      <c r="D9" s="40">
        <v>2.7</v>
      </c>
      <c r="E9" s="7">
        <f>C9*D9</f>
        <v>149.04000000000002</v>
      </c>
    </row>
    <row r="10" spans="1:6" x14ac:dyDescent="0.45">
      <c r="A10" s="37" t="s">
        <v>50</v>
      </c>
      <c r="B10" s="38"/>
      <c r="C10" s="39"/>
      <c r="D10" s="38"/>
    </row>
    <row r="11" spans="1:6" x14ac:dyDescent="0.45">
      <c r="A11" s="40" t="s">
        <v>28</v>
      </c>
      <c r="B11" s="40" t="s">
        <v>45</v>
      </c>
      <c r="C11" s="47">
        <v>55.2</v>
      </c>
      <c r="D11" s="40">
        <v>2.7</v>
      </c>
      <c r="E11" s="7">
        <f>C11*D11</f>
        <v>149.04000000000002</v>
      </c>
    </row>
    <row r="12" spans="1:6" x14ac:dyDescent="0.45">
      <c r="A12" s="37" t="s">
        <v>49</v>
      </c>
      <c r="B12" s="38"/>
      <c r="C12" s="39"/>
      <c r="D12" s="38"/>
    </row>
    <row r="13" spans="1:6" x14ac:dyDescent="0.45">
      <c r="A13" s="40" t="s">
        <v>28</v>
      </c>
      <c r="B13" s="40" t="s">
        <v>45</v>
      </c>
      <c r="C13" s="47">
        <v>55.2</v>
      </c>
      <c r="D13" s="40">
        <v>2.7</v>
      </c>
      <c r="E13" s="7">
        <f>C13*D13</f>
        <v>149.04000000000002</v>
      </c>
    </row>
    <row r="14" spans="1:6" x14ac:dyDescent="0.45">
      <c r="A14" s="37" t="s">
        <v>48</v>
      </c>
      <c r="B14" s="38"/>
      <c r="C14" s="39"/>
      <c r="D14" s="38"/>
    </row>
    <row r="15" spans="1:6" x14ac:dyDescent="0.45">
      <c r="A15" s="40" t="s">
        <v>28</v>
      </c>
      <c r="B15" s="40" t="s">
        <v>45</v>
      </c>
      <c r="C15" s="47">
        <v>55.2</v>
      </c>
      <c r="D15" s="40">
        <v>0</v>
      </c>
      <c r="E15" s="7">
        <f>C15*D15</f>
        <v>0</v>
      </c>
    </row>
    <row r="16" spans="1:6" x14ac:dyDescent="0.45">
      <c r="A16" s="37" t="s">
        <v>47</v>
      </c>
      <c r="B16" s="38"/>
      <c r="C16" s="39"/>
      <c r="D16" s="38"/>
    </row>
    <row r="17" spans="1:13" x14ac:dyDescent="0.45">
      <c r="A17" s="45" t="s">
        <v>28</v>
      </c>
      <c r="B17" s="45" t="s">
        <v>45</v>
      </c>
      <c r="C17" s="46">
        <v>55.2</v>
      </c>
      <c r="D17" s="45">
        <v>0</v>
      </c>
      <c r="E17" s="2">
        <f>C17*D17</f>
        <v>0</v>
      </c>
      <c r="F17" s="12"/>
    </row>
    <row r="18" spans="1:13" x14ac:dyDescent="0.45">
      <c r="A18" s="6" t="s">
        <v>21</v>
      </c>
      <c r="E18" s="7">
        <f>SUM(E9:E17)</f>
        <v>447.12000000000006</v>
      </c>
      <c r="F18" s="8"/>
    </row>
    <row r="19" spans="1:13" ht="7.5" customHeight="1" x14ac:dyDescent="0.45">
      <c r="A19" t="s">
        <v>5</v>
      </c>
    </row>
    <row r="20" spans="1:13" x14ac:dyDescent="0.45">
      <c r="A20" s="6" t="s">
        <v>19</v>
      </c>
    </row>
    <row r="21" spans="1:13" x14ac:dyDescent="0.45">
      <c r="A21" s="37" t="s">
        <v>42</v>
      </c>
      <c r="B21" s="38"/>
      <c r="C21" s="39"/>
      <c r="D21" s="38"/>
    </row>
    <row r="22" spans="1:13" x14ac:dyDescent="0.45">
      <c r="A22" s="40" t="s">
        <v>43</v>
      </c>
      <c r="B22" s="40" t="s">
        <v>6</v>
      </c>
      <c r="C22" s="41">
        <v>9</v>
      </c>
      <c r="D22" s="40">
        <v>3</v>
      </c>
      <c r="E22" s="7">
        <f>ROUND(C22*D22,2)</f>
        <v>27</v>
      </c>
      <c r="F22" s="7"/>
      <c r="G22" s="11"/>
    </row>
    <row r="23" spans="1:13" x14ac:dyDescent="0.45">
      <c r="A23" s="37" t="s">
        <v>7</v>
      </c>
      <c r="B23" s="38"/>
      <c r="C23" s="39"/>
      <c r="D23" s="38"/>
    </row>
    <row r="24" spans="1:13" x14ac:dyDescent="0.45">
      <c r="A24" s="40" t="s">
        <v>34</v>
      </c>
      <c r="B24" s="40" t="s">
        <v>17</v>
      </c>
      <c r="C24" s="41">
        <v>0.32</v>
      </c>
      <c r="D24" s="40">
        <v>123</v>
      </c>
      <c r="E24" s="7">
        <f>ROUND(C24*D24,2)</f>
        <v>39.36</v>
      </c>
      <c r="F24" s="7"/>
      <c r="H24" s="9"/>
      <c r="I24" s="9"/>
      <c r="J24" s="10"/>
      <c r="K24" s="9"/>
    </row>
    <row r="25" spans="1:13" x14ac:dyDescent="0.45">
      <c r="A25" s="40" t="s">
        <v>35</v>
      </c>
      <c r="B25" s="40" t="s">
        <v>17</v>
      </c>
      <c r="C25" s="41">
        <v>0.256519</v>
      </c>
      <c r="D25" s="40">
        <v>128</v>
      </c>
      <c r="E25" s="7">
        <f t="shared" ref="E25:E27" si="0">ROUND(C25*D25,2)</f>
        <v>32.83</v>
      </c>
      <c r="F25" s="7"/>
      <c r="J25" s="9"/>
      <c r="K25" s="9"/>
      <c r="L25" s="10"/>
      <c r="M25" s="9"/>
    </row>
    <row r="26" spans="1:13" x14ac:dyDescent="0.45">
      <c r="A26" s="40" t="s">
        <v>44</v>
      </c>
      <c r="B26" s="40" t="s">
        <v>8</v>
      </c>
      <c r="C26" s="41">
        <v>0.78</v>
      </c>
      <c r="D26" s="40">
        <v>33.5</v>
      </c>
      <c r="E26" s="7">
        <f t="shared" si="0"/>
        <v>26.13</v>
      </c>
      <c r="F26" s="7"/>
      <c r="G26" s="13"/>
    </row>
    <row r="27" spans="1:13" x14ac:dyDescent="0.45">
      <c r="A27" s="40" t="s">
        <v>33</v>
      </c>
      <c r="B27" s="40" t="s">
        <v>29</v>
      </c>
      <c r="C27" s="41">
        <v>34.17</v>
      </c>
      <c r="D27" s="40">
        <v>2</v>
      </c>
      <c r="E27" s="7">
        <f t="shared" si="0"/>
        <v>68.34</v>
      </c>
      <c r="F27" s="7"/>
      <c r="G27" s="13"/>
    </row>
    <row r="28" spans="1:13" ht="15.75" x14ac:dyDescent="0.45">
      <c r="A28" s="42" t="s">
        <v>52</v>
      </c>
      <c r="B28" s="38"/>
      <c r="C28" s="39"/>
      <c r="D28" s="38"/>
    </row>
    <row r="29" spans="1:13" x14ac:dyDescent="0.45">
      <c r="A29" s="40" t="s">
        <v>38</v>
      </c>
      <c r="B29" s="40" t="s">
        <v>8</v>
      </c>
      <c r="C29" s="41">
        <v>0.18</v>
      </c>
      <c r="D29" s="40">
        <v>32</v>
      </c>
      <c r="E29" s="7">
        <f>ROUND(C29*D29,2)</f>
        <v>5.76</v>
      </c>
      <c r="F29" s="7"/>
    </row>
    <row r="30" spans="1:13" x14ac:dyDescent="0.45">
      <c r="A30" s="40" t="s">
        <v>37</v>
      </c>
      <c r="B30" s="40" t="s">
        <v>8</v>
      </c>
      <c r="C30" s="41">
        <v>0.23</v>
      </c>
      <c r="D30" s="40">
        <v>64</v>
      </c>
      <c r="E30" s="7">
        <f t="shared" ref="E30:E31" si="1">ROUND(C30*D30,2)</f>
        <v>14.72</v>
      </c>
      <c r="F30" s="7"/>
    </row>
    <row r="31" spans="1:13" x14ac:dyDescent="0.45">
      <c r="A31" s="40" t="s">
        <v>39</v>
      </c>
      <c r="B31" s="40" t="s">
        <v>8</v>
      </c>
      <c r="C31" s="41">
        <v>3.83</v>
      </c>
      <c r="D31" s="40">
        <v>0.46</v>
      </c>
      <c r="E31" s="7">
        <f t="shared" si="1"/>
        <v>1.76</v>
      </c>
      <c r="F31" s="7"/>
    </row>
    <row r="32" spans="1:13" x14ac:dyDescent="0.45">
      <c r="A32" s="37" t="s">
        <v>9</v>
      </c>
      <c r="B32" s="38"/>
      <c r="C32" s="39"/>
      <c r="D32" s="38"/>
    </row>
    <row r="33" spans="1:9" x14ac:dyDescent="0.45">
      <c r="A33" s="40" t="s">
        <v>40</v>
      </c>
      <c r="B33" s="40" t="s">
        <v>8</v>
      </c>
      <c r="C33" s="41">
        <v>1.85</v>
      </c>
      <c r="D33" s="40">
        <v>9</v>
      </c>
      <c r="E33" s="7">
        <f>D33*C33</f>
        <v>16.650000000000002</v>
      </c>
    </row>
    <row r="34" spans="1:9" x14ac:dyDescent="0.45">
      <c r="A34" s="40"/>
      <c r="B34" s="40"/>
      <c r="C34" s="41">
        <v>0</v>
      </c>
      <c r="D34" s="40"/>
      <c r="E34" s="7">
        <f>D34*C34</f>
        <v>0</v>
      </c>
    </row>
    <row r="35" spans="1:9" x14ac:dyDescent="0.45">
      <c r="A35" s="40"/>
      <c r="B35" s="40"/>
      <c r="C35" s="41">
        <v>0</v>
      </c>
      <c r="D35" s="40"/>
      <c r="E35" s="7">
        <f>D35*C35</f>
        <v>0</v>
      </c>
    </row>
    <row r="36" spans="1:9" x14ac:dyDescent="0.45">
      <c r="A36" s="37" t="s">
        <v>18</v>
      </c>
      <c r="B36" s="38"/>
      <c r="C36" s="39"/>
      <c r="D36" s="38"/>
    </row>
    <row r="37" spans="1:9" x14ac:dyDescent="0.45">
      <c r="A37" s="40" t="s">
        <v>30</v>
      </c>
      <c r="B37" s="40" t="s">
        <v>31</v>
      </c>
      <c r="C37" s="41">
        <v>1.35</v>
      </c>
      <c r="D37" s="40">
        <v>6.78</v>
      </c>
      <c r="E37" s="7">
        <f>ROUND(C37*D37,2)</f>
        <v>9.15</v>
      </c>
      <c r="F37" s="7"/>
    </row>
    <row r="38" spans="1:9" x14ac:dyDescent="0.45">
      <c r="A38" s="40" t="s">
        <v>41</v>
      </c>
      <c r="B38" s="40" t="s">
        <v>31</v>
      </c>
      <c r="C38" s="41">
        <v>0.15</v>
      </c>
      <c r="D38" s="40">
        <v>71.900000000000006</v>
      </c>
      <c r="E38" s="7">
        <f>ROUND(C38*D38,2)</f>
        <v>10.79</v>
      </c>
      <c r="F38" s="7"/>
    </row>
    <row r="39" spans="1:9" x14ac:dyDescent="0.45">
      <c r="A39" s="40"/>
      <c r="B39" s="40"/>
      <c r="C39" s="41">
        <v>0</v>
      </c>
      <c r="D39" s="40"/>
      <c r="E39" s="7">
        <f>ROUND(C39*D39,2)</f>
        <v>0</v>
      </c>
      <c r="F39" s="7"/>
    </row>
    <row r="40" spans="1:9" ht="15.75" x14ac:dyDescent="0.45">
      <c r="A40" s="42" t="s">
        <v>51</v>
      </c>
      <c r="B40" s="38"/>
      <c r="C40" s="39"/>
      <c r="D40" s="38"/>
    </row>
    <row r="41" spans="1:9" x14ac:dyDescent="0.45">
      <c r="A41" s="40" t="s">
        <v>11</v>
      </c>
      <c r="B41" s="40" t="s">
        <v>12</v>
      </c>
      <c r="C41" s="41">
        <v>18.690000000000001</v>
      </c>
      <c r="D41" s="43">
        <v>1.3559000000000001</v>
      </c>
      <c r="E41" s="7">
        <f>ROUND(C41*D41,2)</f>
        <v>25.34</v>
      </c>
      <c r="F41" s="7"/>
      <c r="G41" s="14"/>
    </row>
    <row r="42" spans="1:9" x14ac:dyDescent="0.45">
      <c r="A42" s="40" t="s">
        <v>32</v>
      </c>
      <c r="B42" s="40" t="s">
        <v>12</v>
      </c>
      <c r="C42" s="41">
        <v>9.07</v>
      </c>
      <c r="D42" s="43">
        <v>7.5700000000000003E-2</v>
      </c>
      <c r="E42" s="7">
        <f>ROUND(C42*D42,2)</f>
        <v>0.69</v>
      </c>
      <c r="F42" s="7"/>
    </row>
    <row r="43" spans="1:9" x14ac:dyDescent="0.45">
      <c r="A43" s="37" t="s">
        <v>13</v>
      </c>
      <c r="B43" s="38"/>
      <c r="C43" s="39"/>
      <c r="D43" s="38"/>
      <c r="F43" s="7"/>
    </row>
    <row r="44" spans="1:9" x14ac:dyDescent="0.45">
      <c r="A44" s="40" t="s">
        <v>11</v>
      </c>
      <c r="B44" s="40" t="s">
        <v>14</v>
      </c>
      <c r="C44" s="41">
        <v>2.86</v>
      </c>
      <c r="D44" s="44">
        <v>7.0777999999999999</v>
      </c>
      <c r="E44" s="7">
        <f>ROUND(C44*D44,2)</f>
        <v>20.239999999999998</v>
      </c>
      <c r="F44" s="7"/>
    </row>
    <row r="45" spans="1:9" x14ac:dyDescent="0.45">
      <c r="A45" s="37" t="s">
        <v>15</v>
      </c>
      <c r="B45" s="38"/>
      <c r="C45" s="39"/>
      <c r="D45" s="38"/>
      <c r="F45" s="7"/>
    </row>
    <row r="46" spans="1:9" x14ac:dyDescent="0.45">
      <c r="A46" s="40" t="s">
        <v>11</v>
      </c>
      <c r="B46" s="40" t="s">
        <v>10</v>
      </c>
      <c r="C46" s="41">
        <v>22.39</v>
      </c>
      <c r="D46" s="40">
        <v>1</v>
      </c>
      <c r="E46" s="7">
        <f>ROUND(C46*D46,2)</f>
        <v>22.39</v>
      </c>
      <c r="F46" s="7"/>
    </row>
    <row r="47" spans="1:9" x14ac:dyDescent="0.45">
      <c r="A47" s="40" t="s">
        <v>32</v>
      </c>
      <c r="B47" s="40" t="s">
        <v>10</v>
      </c>
      <c r="C47" s="41">
        <v>4.29</v>
      </c>
      <c r="D47" s="40">
        <v>1</v>
      </c>
      <c r="E47" s="7">
        <f>ROUND(C47*D47,2)</f>
        <v>4.29</v>
      </c>
      <c r="F47" s="12"/>
    </row>
    <row r="48" spans="1:9" ht="15" customHeight="1" thickBot="1" x14ac:dyDescent="0.5">
      <c r="A48" s="33" t="s">
        <v>16</v>
      </c>
      <c r="B48" s="34" t="s">
        <v>91</v>
      </c>
      <c r="C48" s="35">
        <v>325.44</v>
      </c>
      <c r="D48" s="48">
        <v>7.6499999999999999E-2</v>
      </c>
      <c r="E48" s="36">
        <f>ROUND(C48*D48,2)</f>
        <v>24.9</v>
      </c>
      <c r="F48" s="8"/>
      <c r="H48" s="8"/>
      <c r="I48" s="8"/>
    </row>
    <row r="49" spans="1:6" ht="14.65" thickTop="1" x14ac:dyDescent="0.45">
      <c r="A49" s="6" t="s">
        <v>22</v>
      </c>
      <c r="E49" s="7">
        <f>SUM(E22:E48)</f>
        <v>350.34</v>
      </c>
    </row>
    <row r="50" spans="1:6" x14ac:dyDescent="0.45">
      <c r="A50" s="6" t="s">
        <v>23</v>
      </c>
      <c r="E50" s="7">
        <f>+E18-E49</f>
        <v>96.780000000000086</v>
      </c>
    </row>
    <row r="51" spans="1:6" ht="6.75" customHeight="1" x14ac:dyDescent="0.45">
      <c r="A51" t="s">
        <v>5</v>
      </c>
      <c r="F51" s="7"/>
    </row>
    <row r="52" spans="1:6" x14ac:dyDescent="0.45">
      <c r="A52" s="6" t="s">
        <v>24</v>
      </c>
      <c r="F52" s="7"/>
    </row>
    <row r="53" spans="1:6" x14ac:dyDescent="0.45">
      <c r="A53" s="40" t="s">
        <v>11</v>
      </c>
      <c r="B53" s="40" t="s">
        <v>10</v>
      </c>
      <c r="C53" s="41">
        <v>32.07</v>
      </c>
      <c r="D53" s="40">
        <v>1</v>
      </c>
      <c r="E53" s="7">
        <f>ROUND(C53*D53,2)</f>
        <v>32.07</v>
      </c>
      <c r="F53" s="12"/>
    </row>
    <row r="54" spans="1:6" x14ac:dyDescent="0.45">
      <c r="A54" s="40" t="s">
        <v>32</v>
      </c>
      <c r="B54" s="40" t="s">
        <v>10</v>
      </c>
      <c r="C54" s="41">
        <v>32.090000000000003</v>
      </c>
      <c r="D54" s="40">
        <v>1</v>
      </c>
      <c r="E54" s="7">
        <f>ROUND(C54*D54,2)</f>
        <v>32.090000000000003</v>
      </c>
      <c r="F54" s="8"/>
    </row>
    <row r="55" spans="1:6" x14ac:dyDescent="0.45">
      <c r="A55" s="45"/>
      <c r="B55" s="45"/>
      <c r="C55" s="46"/>
      <c r="D55" s="45"/>
      <c r="E55" s="2"/>
      <c r="F55" s="8"/>
    </row>
    <row r="56" spans="1:6" x14ac:dyDescent="0.45">
      <c r="A56" s="6" t="s">
        <v>25</v>
      </c>
      <c r="E56" s="7">
        <f>SUM(E53:E55)</f>
        <v>64.16</v>
      </c>
      <c r="F56" s="8"/>
    </row>
    <row r="57" spans="1:6" x14ac:dyDescent="0.45">
      <c r="A57" s="6" t="s">
        <v>26</v>
      </c>
      <c r="E57" s="7">
        <f>+E49+E56</f>
        <v>414.5</v>
      </c>
    </row>
    <row r="58" spans="1:6" x14ac:dyDescent="0.45">
      <c r="A58" s="6" t="s">
        <v>27</v>
      </c>
      <c r="C58" s="12"/>
      <c r="E58" s="17">
        <f>+E18-E57</f>
        <v>32.620000000000061</v>
      </c>
    </row>
    <row r="59" spans="1:6" ht="4.25" customHeight="1" x14ac:dyDescent="0.45">
      <c r="A59" s="18"/>
      <c r="B59" s="18"/>
      <c r="C59" s="19"/>
      <c r="D59" s="18"/>
      <c r="E59" s="19"/>
    </row>
    <row r="60" spans="1:6" ht="14.55" customHeight="1" x14ac:dyDescent="0.45"/>
    <row r="61" spans="1:6" ht="14.25" customHeight="1" x14ac:dyDescent="0.45"/>
    <row r="62" spans="1:6" ht="16.25" customHeight="1" x14ac:dyDescent="0.45"/>
    <row r="82" spans="1:5" x14ac:dyDescent="0.45">
      <c r="A82" s="15"/>
      <c r="B82" s="15"/>
      <c r="C82" s="15"/>
      <c r="D82" s="15"/>
      <c r="E82" s="15"/>
    </row>
    <row r="83" spans="1:5" x14ac:dyDescent="0.45">
      <c r="A83" s="15"/>
      <c r="B83" s="15"/>
      <c r="C83" s="15"/>
      <c r="D83" s="15"/>
      <c r="E83" s="15"/>
    </row>
    <row r="84" spans="1:5" x14ac:dyDescent="0.45">
      <c r="A84" s="6"/>
    </row>
  </sheetData>
  <sheetProtection algorithmName="SHA-512" hashValue="5r1S4dao//A8CUEuVJ1IbDI/PvoJ+WTu18LTtv1GwHxYfr4ZJ77Ra1UiHlYqZcmw7Rksh3MjZKUjzSiy4R21fg==" saltValue="8gF29aa87RoU+Y6nJHgIUQ==" spinCount="100000" sheet="1" formatRows="0" insertRows="0" insertHyperlinks="0" deleteRows="0"/>
  <protectedRanges>
    <protectedRange sqref="A53:D55" name="Range1"/>
  </protectedRanges>
  <mergeCells count="4">
    <mergeCell ref="B2:E2"/>
    <mergeCell ref="B3:E3"/>
    <mergeCell ref="B4:E4"/>
    <mergeCell ref="A2:A4"/>
  </mergeCells>
  <pageMargins left="0.75" right="0.75" top="1" bottom="1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2C33F-F1AB-4A6F-B595-A766CEC97C89}">
  <dimension ref="A2:J35"/>
  <sheetViews>
    <sheetView zoomScale="145" zoomScaleNormal="145" workbookViewId="0"/>
  </sheetViews>
  <sheetFormatPr defaultColWidth="8.796875" defaultRowHeight="14.25" x14ac:dyDescent="0.45"/>
  <cols>
    <col min="1" max="1" width="15.33203125" bestFit="1" customWidth="1"/>
    <col min="2" max="3" width="11.33203125" customWidth="1"/>
    <col min="4" max="4" width="11.33203125" style="7" customWidth="1"/>
    <col min="5" max="5" width="11.33203125" customWidth="1"/>
    <col min="6" max="6" width="11.33203125" style="7" customWidth="1"/>
    <col min="7" max="7" width="8.33203125" customWidth="1"/>
    <col min="9" max="10" width="0" hidden="1" customWidth="1"/>
  </cols>
  <sheetData>
    <row r="2" spans="1:10" ht="18" x14ac:dyDescent="0.55000000000000004">
      <c r="A2" s="62" t="e" vm="1">
        <v>#VALUE!</v>
      </c>
      <c r="B2" s="62"/>
      <c r="C2" s="62"/>
      <c r="D2" s="62"/>
      <c r="E2" s="69" t="s">
        <v>61</v>
      </c>
      <c r="F2" s="69"/>
      <c r="G2" s="16"/>
    </row>
    <row r="3" spans="1:10" ht="18" x14ac:dyDescent="0.55000000000000004">
      <c r="A3" s="62"/>
      <c r="B3" s="62"/>
      <c r="C3" s="62"/>
      <c r="D3" s="62"/>
      <c r="E3" s="69"/>
      <c r="F3" s="69"/>
      <c r="G3" s="16"/>
      <c r="I3" t="s">
        <v>63</v>
      </c>
      <c r="J3" t="s">
        <v>14</v>
      </c>
    </row>
    <row r="4" spans="1:10" ht="18.399999999999999" thickBot="1" x14ac:dyDescent="0.6">
      <c r="A4" s="63"/>
      <c r="B4" s="63"/>
      <c r="C4" s="63"/>
      <c r="D4" s="63"/>
      <c r="E4" s="70"/>
      <c r="F4" s="70"/>
      <c r="G4" s="16"/>
      <c r="I4" t="s">
        <v>69</v>
      </c>
      <c r="J4" t="s">
        <v>8</v>
      </c>
    </row>
    <row r="5" spans="1:10" ht="14.65" thickTop="1" x14ac:dyDescent="0.45">
      <c r="A5" s="24"/>
      <c r="B5" s="24"/>
      <c r="C5" s="71" t="s">
        <v>74</v>
      </c>
      <c r="D5" s="71"/>
      <c r="E5" s="71" t="s">
        <v>75</v>
      </c>
      <c r="F5" s="71"/>
      <c r="G5" s="3"/>
      <c r="I5" t="s">
        <v>68</v>
      </c>
      <c r="J5" t="s">
        <v>64</v>
      </c>
    </row>
    <row r="6" spans="1:10" ht="28.8" customHeight="1" x14ac:dyDescent="0.45">
      <c r="A6" s="72" t="s">
        <v>0</v>
      </c>
      <c r="B6" s="72"/>
      <c r="C6" s="26" t="s">
        <v>76</v>
      </c>
      <c r="D6" s="26" t="s">
        <v>77</v>
      </c>
      <c r="E6" s="26" t="s">
        <v>78</v>
      </c>
      <c r="F6" s="26" t="s">
        <v>79</v>
      </c>
      <c r="G6" s="3"/>
      <c r="I6" s="21" t="s">
        <v>71</v>
      </c>
      <c r="J6" s="21" t="s">
        <v>67</v>
      </c>
    </row>
    <row r="7" spans="1:10" x14ac:dyDescent="0.45">
      <c r="A7" s="68" t="s">
        <v>80</v>
      </c>
      <c r="B7" s="68"/>
      <c r="C7" s="20" t="s">
        <v>62</v>
      </c>
      <c r="D7" s="20" t="s">
        <v>81</v>
      </c>
      <c r="E7" s="27">
        <v>100</v>
      </c>
      <c r="F7" s="25">
        <f>E7/2000</f>
        <v>0.05</v>
      </c>
      <c r="I7" t="s">
        <v>72</v>
      </c>
      <c r="J7" t="s">
        <v>66</v>
      </c>
    </row>
    <row r="8" spans="1:10" ht="4.8" customHeight="1" x14ac:dyDescent="0.45">
      <c r="A8" s="28"/>
      <c r="B8" s="28"/>
      <c r="C8" s="28"/>
      <c r="D8" s="29"/>
      <c r="E8" s="28"/>
      <c r="F8" s="29"/>
      <c r="I8" t="s">
        <v>70</v>
      </c>
      <c r="J8" t="s">
        <v>65</v>
      </c>
    </row>
    <row r="9" spans="1:10" ht="28.8" customHeight="1" x14ac:dyDescent="0.45">
      <c r="A9" s="72" t="s">
        <v>0</v>
      </c>
      <c r="B9" s="72"/>
      <c r="C9" s="26" t="s">
        <v>76</v>
      </c>
      <c r="D9" s="26" t="s">
        <v>77</v>
      </c>
      <c r="E9" s="26" t="s">
        <v>78</v>
      </c>
      <c r="F9" s="26" t="s">
        <v>79</v>
      </c>
      <c r="G9" s="3"/>
      <c r="I9" s="21" t="s">
        <v>71</v>
      </c>
      <c r="J9" s="21" t="s">
        <v>67</v>
      </c>
    </row>
    <row r="10" spans="1:10" x14ac:dyDescent="0.45">
      <c r="A10" s="68"/>
      <c r="B10" s="68"/>
      <c r="C10" s="55" t="s">
        <v>93</v>
      </c>
      <c r="D10" s="55"/>
      <c r="E10" s="56"/>
      <c r="F10" s="56"/>
    </row>
    <row r="11" spans="1:10" x14ac:dyDescent="0.45">
      <c r="A11" s="73" t="s">
        <v>82</v>
      </c>
      <c r="B11" s="73"/>
      <c r="C11" s="30" t="s">
        <v>63</v>
      </c>
      <c r="D11" s="30" t="s">
        <v>69</v>
      </c>
      <c r="E11" s="27">
        <v>25</v>
      </c>
      <c r="F11" s="25">
        <f>CONVERT(E11,(INDEX($I$3:$J$8,MATCH(D11,$I$3:$I$8,0),2)),(INDEX($I$3:$J$8,MATCH(C11,$I$3:$I$8,0),2)))</f>
        <v>0.1953125</v>
      </c>
    </row>
    <row r="12" spans="1:10" ht="4.8" customHeight="1" x14ac:dyDescent="0.45">
      <c r="A12" s="28"/>
      <c r="B12" s="28"/>
      <c r="C12" s="28"/>
      <c r="D12" s="29"/>
      <c r="E12" s="28"/>
      <c r="F12" s="29"/>
    </row>
    <row r="13" spans="1:10" ht="28.8" customHeight="1" x14ac:dyDescent="0.45">
      <c r="A13" s="26" t="s">
        <v>0</v>
      </c>
      <c r="B13" s="31" t="s">
        <v>83</v>
      </c>
      <c r="C13" s="26" t="s">
        <v>76</v>
      </c>
      <c r="D13" s="26" t="s">
        <v>77</v>
      </c>
      <c r="E13" s="26" t="s">
        <v>78</v>
      </c>
      <c r="F13" s="26" t="s">
        <v>79</v>
      </c>
    </row>
    <row r="14" spans="1:10" x14ac:dyDescent="0.45">
      <c r="A14" s="23" t="s">
        <v>84</v>
      </c>
      <c r="B14" s="32">
        <v>8</v>
      </c>
      <c r="C14" s="20" t="s">
        <v>62</v>
      </c>
      <c r="D14" s="20" t="s">
        <v>63</v>
      </c>
      <c r="E14" s="27">
        <v>500</v>
      </c>
      <c r="F14" s="25">
        <f>E14/(2000/B14)</f>
        <v>2</v>
      </c>
    </row>
    <row r="15" spans="1:10" ht="4.8" customHeight="1" x14ac:dyDescent="0.45">
      <c r="A15" s="28"/>
      <c r="B15" s="28"/>
      <c r="C15" s="28"/>
      <c r="D15" s="29"/>
      <c r="E15" s="28"/>
      <c r="F15" s="29"/>
    </row>
    <row r="16" spans="1:10" ht="28.8" customHeight="1" x14ac:dyDescent="0.45">
      <c r="A16" s="26" t="s">
        <v>0</v>
      </c>
      <c r="B16" s="31" t="s">
        <v>85</v>
      </c>
      <c r="C16" s="26" t="s">
        <v>76</v>
      </c>
      <c r="D16" s="26" t="s">
        <v>77</v>
      </c>
      <c r="E16" s="26" t="s">
        <v>78</v>
      </c>
      <c r="F16" s="26" t="s">
        <v>79</v>
      </c>
    </row>
    <row r="17" spans="1:6" x14ac:dyDescent="0.45">
      <c r="A17" s="23" t="s">
        <v>86</v>
      </c>
      <c r="B17" s="32">
        <v>50</v>
      </c>
      <c r="C17" s="20" t="s">
        <v>87</v>
      </c>
      <c r="D17" s="20" t="s">
        <v>88</v>
      </c>
      <c r="E17" s="27">
        <v>45</v>
      </c>
      <c r="F17" s="25">
        <f>E17/B17</f>
        <v>0.9</v>
      </c>
    </row>
    <row r="18" spans="1:6" ht="4.8" customHeight="1" x14ac:dyDescent="0.45">
      <c r="A18" s="28"/>
      <c r="B18" s="28"/>
      <c r="C18" s="28"/>
      <c r="D18" s="29"/>
      <c r="E18" s="28"/>
      <c r="F18" s="29"/>
    </row>
    <row r="19" spans="1:6" ht="14.55" customHeight="1" x14ac:dyDescent="0.45"/>
    <row r="20" spans="1:6" ht="14.25" customHeight="1" x14ac:dyDescent="0.45"/>
    <row r="21" spans="1:6" ht="16.25" customHeight="1" x14ac:dyDescent="0.45"/>
    <row r="33" spans="1:6" x14ac:dyDescent="0.45">
      <c r="A33" s="15"/>
      <c r="B33" s="15"/>
      <c r="C33" s="15"/>
      <c r="D33" s="15"/>
      <c r="E33" s="15"/>
      <c r="F33" s="15"/>
    </row>
    <row r="34" spans="1:6" x14ac:dyDescent="0.45">
      <c r="A34" s="15"/>
      <c r="B34" s="15"/>
      <c r="C34" s="15"/>
      <c r="D34" s="15"/>
      <c r="E34" s="15"/>
      <c r="F34" s="15"/>
    </row>
    <row r="35" spans="1:6" x14ac:dyDescent="0.45">
      <c r="A35" s="6"/>
      <c r="B35" s="6"/>
    </row>
  </sheetData>
  <sheetProtection algorithmName="SHA-512" hashValue="glRkHeuHgz1R79WGAz+xZdbI79mzdqhlmrUHEYt0Jb81VrWGsxqPKhMmsQAAHFSWfRgyeAxKaby91AgHIfeerA==" saltValue="CbQDiTuP+dnnOFklmkzDig==" spinCount="100000" sheet="1" objects="1" scenarios="1"/>
  <mergeCells count="9">
    <mergeCell ref="A9:B9"/>
    <mergeCell ref="A10:B10"/>
    <mergeCell ref="A11:B11"/>
    <mergeCell ref="A7:B7"/>
    <mergeCell ref="A2:D4"/>
    <mergeCell ref="E2:F4"/>
    <mergeCell ref="C5:D5"/>
    <mergeCell ref="E5:F5"/>
    <mergeCell ref="A6:B6"/>
  </mergeCells>
  <dataValidations count="2">
    <dataValidation type="decimal" operator="greaterThanOrEqual" allowBlank="1" showInputMessage="1" showErrorMessage="1" errorTitle="Invalid Input" error="Please input a value greater than or equal to 0._x000a_" sqref="E7 E11 E14 E17 B17 B14" xr:uid="{C218ADBC-589A-4EEB-8CC6-331D1BF9182B}">
      <formula1>0</formula1>
    </dataValidation>
    <dataValidation type="list" allowBlank="1" showInputMessage="1" showErrorMessage="1" errorTitle="Invalid Input" error="Please select from the drop down." sqref="C11:D11" xr:uid="{32CC6D06-7041-4208-B927-7DAD45385720}">
      <formula1>$I$3:$I$8</formula1>
    </dataValidation>
  </dataValidation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Guide</vt:lpstr>
      <vt:lpstr>Budget</vt:lpstr>
      <vt:lpstr>Price Conversion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Breana Jordan Watkins</dc:creator>
  <cp:lastModifiedBy>Breana Jordan Watkins</cp:lastModifiedBy>
  <cp:lastPrinted>2026-04-06T19:22:10Z</cp:lastPrinted>
  <dcterms:created xsi:type="dcterms:W3CDTF">2023-11-06T09:45:52Z</dcterms:created>
  <dcterms:modified xsi:type="dcterms:W3CDTF">2026-04-15T13:40:43Z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70d0e1-5e3d-4557-a9f8-84d8494b9cc8_Enabled">
    <vt:lpwstr>true</vt:lpwstr>
  </property>
  <property fmtid="{D5CDD505-2E9C-101B-9397-08002B2CF9AE}" pid="3" name="MSIP_Label_0570d0e1-5e3d-4557-a9f8-84d8494b9cc8_SetDate">
    <vt:lpwstr>2023-11-06T12:29:23Z</vt:lpwstr>
  </property>
  <property fmtid="{D5CDD505-2E9C-101B-9397-08002B2CF9AE}" pid="4" name="MSIP_Label_0570d0e1-5e3d-4557-a9f8-84d8494b9cc8_Method">
    <vt:lpwstr>Standard</vt:lpwstr>
  </property>
  <property fmtid="{D5CDD505-2E9C-101B-9397-08002B2CF9AE}" pid="5" name="MSIP_Label_0570d0e1-5e3d-4557-a9f8-84d8494b9cc8_Name">
    <vt:lpwstr>Public Data</vt:lpwstr>
  </property>
  <property fmtid="{D5CDD505-2E9C-101B-9397-08002B2CF9AE}" pid="6" name="MSIP_Label_0570d0e1-5e3d-4557-a9f8-84d8494b9cc8_SiteId">
    <vt:lpwstr>174d954f-585e-40c3-ae1c-01ada5f26723</vt:lpwstr>
  </property>
  <property fmtid="{D5CDD505-2E9C-101B-9397-08002B2CF9AE}" pid="7" name="MSIP_Label_0570d0e1-5e3d-4557-a9f8-84d8494b9cc8_ActionId">
    <vt:lpwstr>edd7066e-bf0c-47eb-afa9-1a2c29fc759b</vt:lpwstr>
  </property>
  <property fmtid="{D5CDD505-2E9C-101B-9397-08002B2CF9AE}" pid="8" name="MSIP_Label_0570d0e1-5e3d-4557-a9f8-84d8494b9cc8_ContentBits">
    <vt:lpwstr>0</vt:lpwstr>
  </property>
</Properties>
</file>