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0" yWindow="0" windowWidth="17060" windowHeight="9380"/>
  </bookViews>
  <sheets>
    <sheet name="YP_Farm" sheetId="4" r:id="rId1"/>
    <sheet name="RP_Farm" sheetId="2" r:id="rId2"/>
    <sheet name="RP_Farm_HPE" sheetId="15" r:id="rId3"/>
    <sheet name="YP_Area" sheetId="5" r:id="rId4"/>
    <sheet name="RP_Area" sheetId="10" r:id="rId5"/>
    <sheet name="RP_Area_HPE" sheetId="16" r:id="rId6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9" i="10"/>
  <c r="B14"/>
  <c r="D15"/>
  <c r="F18"/>
  <c r="B18"/>
  <c r="F17"/>
  <c r="H23"/>
  <c r="F23"/>
  <c r="D23"/>
  <c r="B23"/>
  <c r="F24"/>
  <c r="F19"/>
  <c r="D19"/>
  <c r="H18"/>
  <c r="D18"/>
  <c r="F15"/>
  <c r="F14"/>
  <c r="D14"/>
  <c r="H16"/>
  <c r="F16"/>
  <c r="D16"/>
  <c r="B16"/>
  <c r="D26"/>
  <c r="B17"/>
  <c r="B15"/>
  <c r="D17"/>
  <c r="B20"/>
  <c r="F20"/>
  <c r="B24"/>
  <c r="F25"/>
  <c r="D20"/>
  <c r="D24"/>
  <c r="D25"/>
  <c r="B25"/>
  <c r="F26"/>
  <c r="B26"/>
  <c r="F18" i="16"/>
  <c r="B18"/>
  <c r="B14"/>
  <c r="D17"/>
  <c r="F17"/>
  <c r="H23"/>
  <c r="F23"/>
  <c r="D23"/>
  <c r="B23"/>
  <c r="F24"/>
  <c r="F19"/>
  <c r="D19"/>
  <c r="B19"/>
  <c r="H18"/>
  <c r="D18"/>
  <c r="H16"/>
  <c r="F16"/>
  <c r="D16"/>
  <c r="B16"/>
  <c r="F15"/>
  <c r="F14"/>
  <c r="D14"/>
  <c r="B17"/>
  <c r="D15"/>
  <c r="D26"/>
  <c r="B15"/>
  <c r="B24"/>
  <c r="F25"/>
  <c r="D24"/>
  <c r="B20"/>
  <c r="D20"/>
  <c r="D25"/>
  <c r="F20"/>
  <c r="B25"/>
  <c r="B26"/>
  <c r="F26"/>
  <c r="F14" i="2"/>
  <c r="F15"/>
  <c r="D15"/>
  <c r="B15"/>
  <c r="F13"/>
  <c r="F12"/>
  <c r="D12"/>
  <c r="B12"/>
  <c r="D13"/>
  <c r="B14"/>
  <c r="B13"/>
  <c r="D14"/>
  <c r="F16"/>
  <c r="B16"/>
  <c r="D16"/>
  <c r="F14" i="15"/>
  <c r="B12"/>
  <c r="D13"/>
  <c r="F15"/>
  <c r="D15"/>
  <c r="B15"/>
  <c r="F13"/>
  <c r="F12"/>
  <c r="D12"/>
  <c r="B13"/>
  <c r="D14"/>
  <c r="B14"/>
  <c r="D16"/>
  <c r="B16"/>
  <c r="F16"/>
  <c r="B14" i="5"/>
  <c r="B15"/>
  <c r="B16"/>
  <c r="F17"/>
  <c r="B13"/>
  <c r="I13"/>
  <c r="F13"/>
  <c r="D13"/>
  <c r="F16"/>
  <c r="D16"/>
  <c r="F14"/>
  <c r="D14"/>
  <c r="D18"/>
  <c r="D15"/>
  <c r="B17"/>
  <c r="F18"/>
  <c r="D17"/>
  <c r="F15"/>
  <c r="D19"/>
  <c r="B18"/>
  <c r="F19"/>
  <c r="B19"/>
  <c r="F14" i="4"/>
  <c r="B12"/>
  <c r="B13"/>
  <c r="F12"/>
  <c r="D12"/>
  <c r="F13"/>
  <c r="D14"/>
  <c r="B14"/>
  <c r="D13"/>
</calcChain>
</file>

<file path=xl/sharedStrings.xml><?xml version="1.0" encoding="utf-8"?>
<sst xmlns="http://schemas.openxmlformats.org/spreadsheetml/2006/main" count="185" uniqueCount="47">
  <si>
    <t>Farm Yield</t>
  </si>
  <si>
    <t>Assumptions</t>
  </si>
  <si>
    <t>Base Price (crop insurance projected price), $</t>
  </si>
  <si>
    <t>Futures Average, Beginning to End</t>
  </si>
  <si>
    <t>Individual Revenue Policy Coverage</t>
  </si>
  <si>
    <t>Option selected by farm</t>
  </si>
  <si>
    <t>APH</t>
  </si>
  <si>
    <t>History</t>
  </si>
  <si>
    <t>Actual Yield</t>
  </si>
  <si>
    <t>Reported</t>
  </si>
  <si>
    <t>Harvest Price (crop insurance harvest price), $</t>
  </si>
  <si>
    <t>Indemnity Calculation</t>
  </si>
  <si>
    <t>Yield Guarantee</t>
  </si>
  <si>
    <t>*</t>
  </si>
  <si>
    <t>Minimum Revenue Guarantee, $</t>
  </si>
  <si>
    <t>Revised Revenue Guarantee, $</t>
  </si>
  <si>
    <t>Actual Revenue, $</t>
  </si>
  <si>
    <t>Revenue Loss = Indemnity, $</t>
  </si>
  <si>
    <t>-</t>
  </si>
  <si>
    <t>Yield Loss</t>
  </si>
  <si>
    <t>Area Yield</t>
  </si>
  <si>
    <t>Expected County Yield</t>
  </si>
  <si>
    <t>Payment Factor</t>
  </si>
  <si>
    <t>Loss Limit Factor</t>
  </si>
  <si>
    <t>USDA Regulation</t>
  </si>
  <si>
    <t>Dollars of Protection</t>
  </si>
  <si>
    <t>County Yield Trigger</t>
  </si>
  <si>
    <t>Limiting Yield Factor</t>
  </si>
  <si>
    <t>Maximum Yield Loss</t>
  </si>
  <si>
    <t>÷</t>
  </si>
  <si>
    <t>Indemnity, $</t>
  </si>
  <si>
    <t>Area Revenue</t>
  </si>
  <si>
    <t>Harvest Price (crop insurance projected price), $</t>
  </si>
  <si>
    <t>Indemnity Trigger</t>
  </si>
  <si>
    <t>County Revenue Trigger</t>
  </si>
  <si>
    <t>Minimum Dollars of Protection</t>
  </si>
  <si>
    <t>Revised County Revenue Trigger</t>
  </si>
  <si>
    <t>Revised Dollars of Protection</t>
  </si>
  <si>
    <t>Actual County Revenue</t>
  </si>
  <si>
    <t>Revenue Loss</t>
  </si>
  <si>
    <t>Limiting Revenue Factor</t>
  </si>
  <si>
    <t>Maximum Loss Payment</t>
  </si>
  <si>
    <t>Yield Protection (YP)</t>
  </si>
  <si>
    <t>Revenue Protection (RP)</t>
  </si>
  <si>
    <t>Revenue Protection (RP-HPE)</t>
  </si>
  <si>
    <t>Farm Revenue</t>
  </si>
  <si>
    <t xml:space="preserve">Reported </t>
  </si>
</sst>
</file>

<file path=xl/styles.xml><?xml version="1.0" encoding="utf-8"?>
<styleSheet xmlns="http://schemas.openxmlformats.org/spreadsheetml/2006/main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2" fontId="0" fillId="2" borderId="0" xfId="0" applyNumberFormat="1" applyFill="1"/>
    <xf numFmtId="9" fontId="0" fillId="2" borderId="0" xfId="0" applyNumberFormat="1" applyFill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3" borderId="0" xfId="0" applyFill="1"/>
    <xf numFmtId="4" fontId="0" fillId="3" borderId="0" xfId="0" applyNumberFormat="1" applyFill="1"/>
    <xf numFmtId="9" fontId="0" fillId="3" borderId="0" xfId="0" applyNumberFormat="1" applyFill="1"/>
    <xf numFmtId="0" fontId="0" fillId="2" borderId="0" xfId="0" applyFill="1" applyBorder="1"/>
    <xf numFmtId="4" fontId="0" fillId="3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9" fontId="0" fillId="2" borderId="0" xfId="0" applyNumberFormat="1" applyFill="1" applyAlignment="1">
      <alignment horizontal="left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16" fontId="2" fillId="2" borderId="0" xfId="0" applyNumberFormat="1" applyFont="1" applyFill="1" applyBorder="1" applyAlignment="1">
      <alignment horizontal="center" vertical="center" wrapText="1"/>
    </xf>
    <xf numFmtId="4" fontId="0" fillId="3" borderId="0" xfId="0" quotePrefix="1" applyNumberFormat="1" applyFill="1" applyAlignment="1">
      <alignment horizontal="center"/>
    </xf>
    <xf numFmtId="9" fontId="0" fillId="3" borderId="0" xfId="0" applyNumberFormat="1" applyFill="1" applyAlignment="1">
      <alignment horizontal="left"/>
    </xf>
    <xf numFmtId="4" fontId="0" fillId="3" borderId="0" xfId="0" applyNumberFormat="1" applyFill="1" applyAlignment="1">
      <alignment horizontal="left"/>
    </xf>
    <xf numFmtId="2" fontId="0" fillId="3" borderId="0" xfId="0" applyNumberFormat="1" applyFill="1" applyAlignment="1">
      <alignment horizontal="left"/>
    </xf>
    <xf numFmtId="4" fontId="0" fillId="2" borderId="0" xfId="0" applyNumberFormat="1" applyFill="1"/>
    <xf numFmtId="4" fontId="0" fillId="2" borderId="0" xfId="0" quotePrefix="1" applyNumberFormat="1" applyFill="1" applyAlignment="1">
      <alignment horizontal="center"/>
    </xf>
    <xf numFmtId="4" fontId="0" fillId="2" borderId="0" xfId="0" applyNumberFormat="1" applyFill="1" applyAlignment="1">
      <alignment horizontal="left"/>
    </xf>
    <xf numFmtId="0" fontId="1" fillId="2" borderId="0" xfId="0" applyFont="1" applyFill="1" applyBorder="1"/>
    <xf numFmtId="4" fontId="0" fillId="2" borderId="0" xfId="0" applyNumberFormat="1" applyFill="1" applyBorder="1"/>
    <xf numFmtId="4" fontId="0" fillId="2" borderId="0" xfId="0" applyNumberFormat="1" applyFill="1" applyBorder="1" applyAlignment="1">
      <alignment horizontal="right"/>
    </xf>
    <xf numFmtId="4" fontId="0" fillId="2" borderId="0" xfId="0" quotePrefix="1" applyNumberForma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9" fontId="0" fillId="2" borderId="0" xfId="0" applyNumberFormat="1" applyFill="1" applyBorder="1" applyAlignment="1">
      <alignment horizontal="left"/>
    </xf>
    <xf numFmtId="4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2" fontId="0" fillId="2" borderId="0" xfId="0" applyNumberFormat="1" applyFill="1" applyBorder="1"/>
    <xf numFmtId="2" fontId="0" fillId="2" borderId="0" xfId="0" applyNumberFormat="1" applyFill="1" applyBorder="1" applyAlignment="1">
      <alignment horizontal="right"/>
    </xf>
    <xf numFmtId="10" fontId="0" fillId="3" borderId="0" xfId="0" applyNumberFormat="1" applyFill="1"/>
    <xf numFmtId="4" fontId="3" fillId="3" borderId="0" xfId="0" quotePrefix="1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left"/>
    </xf>
    <xf numFmtId="0" fontId="0" fillId="4" borderId="0" xfId="0" applyFill="1"/>
    <xf numFmtId="4" fontId="0" fillId="4" borderId="0" xfId="0" applyNumberFormat="1" applyFill="1"/>
    <xf numFmtId="9" fontId="0" fillId="4" borderId="0" xfId="0" applyNumberFormat="1" applyFill="1"/>
    <xf numFmtId="4" fontId="0" fillId="4" borderId="0" xfId="0" quotePrefix="1" applyNumberFormat="1" applyFill="1" applyAlignment="1">
      <alignment horizontal="center"/>
    </xf>
    <xf numFmtId="4" fontId="0" fillId="4" borderId="0" xfId="0" applyNumberFormat="1" applyFill="1" applyAlignment="1">
      <alignment horizontal="right"/>
    </xf>
    <xf numFmtId="0" fontId="1" fillId="4" borderId="1" xfId="0" applyFont="1" applyFill="1" applyBorder="1"/>
    <xf numFmtId="0" fontId="0" fillId="4" borderId="1" xfId="0" applyFill="1" applyBorder="1"/>
    <xf numFmtId="9" fontId="0" fillId="2" borderId="0" xfId="0" applyNumberFormat="1" applyFill="1" applyBorder="1"/>
    <xf numFmtId="9" fontId="0" fillId="2" borderId="0" xfId="0" applyNumberFormat="1" applyFill="1" applyBorder="1" applyAlignment="1">
      <alignment horizontal="right"/>
    </xf>
    <xf numFmtId="9" fontId="0" fillId="2" borderId="0" xfId="0" applyNumberFormat="1" applyFill="1" applyBorder="1" applyAlignment="1">
      <alignment horizontal="center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Continuous" vertical="center" wrapText="1"/>
    </xf>
    <xf numFmtId="0" fontId="0" fillId="0" borderId="0" xfId="0" applyFont="1" applyBorder="1"/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Continuous"/>
    </xf>
    <xf numFmtId="16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/>
    <xf numFmtId="9" fontId="0" fillId="4" borderId="0" xfId="0" applyNumberFormat="1" applyFill="1" applyAlignment="1">
      <alignment horizontal="left"/>
    </xf>
    <xf numFmtId="4" fontId="0" fillId="4" borderId="0" xfId="0" applyNumberFormat="1" applyFill="1" applyAlignment="1">
      <alignment horizontal="left"/>
    </xf>
    <xf numFmtId="2" fontId="0" fillId="3" borderId="0" xfId="0" applyNumberFormat="1" applyFill="1"/>
    <xf numFmtId="2" fontId="0" fillId="2" borderId="2" xfId="0" applyNumberFormat="1" applyFill="1" applyBorder="1" applyProtection="1">
      <protection locked="0"/>
    </xf>
    <xf numFmtId="9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A54"/>
  <sheetViews>
    <sheetView tabSelected="1" workbookViewId="0">
      <selection activeCell="B5" sqref="B5"/>
    </sheetView>
  </sheetViews>
  <sheetFormatPr baseColWidth="10" defaultColWidth="8.83203125" defaultRowHeight="14"/>
  <cols>
    <col min="1" max="1" width="46.5" customWidth="1"/>
    <col min="2" max="2" width="9.6640625" customWidth="1"/>
    <col min="3" max="3" width="1.6640625" customWidth="1"/>
    <col min="5" max="5" width="2.5" customWidth="1"/>
    <col min="6" max="7" width="8.1640625" customWidth="1"/>
    <col min="8" max="8" width="4.6640625" customWidth="1"/>
    <col min="9" max="9" width="8.83203125" customWidth="1"/>
    <col min="10" max="10" width="8.1640625" customWidth="1"/>
    <col min="11" max="11" width="8.6640625" customWidth="1"/>
    <col min="12" max="12" width="7" customWidth="1"/>
    <col min="13" max="13" width="8.6640625" customWidth="1"/>
    <col min="14" max="14" width="6.5" customWidth="1"/>
  </cols>
  <sheetData>
    <row r="1" spans="1:27">
      <c r="A1" s="1" t="s">
        <v>42</v>
      </c>
      <c r="B1" s="2"/>
      <c r="C1" s="2"/>
      <c r="D1" s="2"/>
      <c r="E1" s="2"/>
      <c r="F1" s="2"/>
      <c r="G1" s="2"/>
      <c r="H1" s="2"/>
      <c r="I1" s="51"/>
      <c r="J1" s="51"/>
      <c r="K1" s="52"/>
      <c r="L1" s="52"/>
      <c r="M1" s="52"/>
      <c r="N1" s="52"/>
      <c r="O1" s="1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 customHeight="1">
      <c r="A2" s="3" t="s">
        <v>0</v>
      </c>
      <c r="B2" s="6"/>
      <c r="C2" s="6"/>
      <c r="D2" s="6"/>
      <c r="E2" s="6"/>
      <c r="F2" s="6"/>
      <c r="G2" s="6"/>
      <c r="H2" s="2"/>
      <c r="I2" s="57"/>
      <c r="J2" s="54"/>
      <c r="K2" s="55"/>
      <c r="L2" s="55"/>
      <c r="M2" s="55"/>
      <c r="N2" s="55"/>
      <c r="O2" s="1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>
      <c r="A3" s="2"/>
      <c r="B3" s="2"/>
      <c r="C3" s="2"/>
      <c r="D3" s="2"/>
      <c r="E3" s="2"/>
      <c r="F3" s="2"/>
      <c r="G3" s="2"/>
      <c r="H3" s="2"/>
      <c r="I3" s="54"/>
      <c r="J3" s="54"/>
      <c r="K3" s="54"/>
      <c r="L3" s="54"/>
      <c r="M3" s="54"/>
      <c r="N3" s="54"/>
      <c r="O3" s="1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3" t="s">
        <v>1</v>
      </c>
      <c r="B4" s="6"/>
      <c r="C4" s="6"/>
      <c r="D4" s="6"/>
      <c r="E4" s="6"/>
      <c r="F4" s="6"/>
      <c r="G4" s="6"/>
      <c r="H4" s="12"/>
      <c r="I4" s="51"/>
      <c r="J4" s="54"/>
      <c r="K4" s="56"/>
      <c r="L4" s="56"/>
      <c r="M4" s="56"/>
      <c r="N4" s="56"/>
      <c r="O4" s="1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 customHeight="1">
      <c r="A5" s="2" t="s">
        <v>2</v>
      </c>
      <c r="B5" s="61">
        <v>6</v>
      </c>
      <c r="C5" s="4"/>
      <c r="D5" s="15" t="s">
        <v>3</v>
      </c>
      <c r="E5" s="15"/>
      <c r="F5" s="2"/>
      <c r="G5" s="2"/>
      <c r="H5" s="12"/>
      <c r="I5" s="51"/>
      <c r="J5" s="54"/>
      <c r="K5" s="56"/>
      <c r="L5" s="56"/>
      <c r="M5" s="56"/>
      <c r="N5" s="56"/>
      <c r="O5" s="1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 customHeight="1">
      <c r="A6" s="2" t="s">
        <v>4</v>
      </c>
      <c r="B6" s="62">
        <v>0.75</v>
      </c>
      <c r="C6" s="5"/>
      <c r="D6" s="16" t="s">
        <v>5</v>
      </c>
      <c r="E6" s="16"/>
      <c r="F6" s="2"/>
      <c r="G6" s="2"/>
      <c r="H6" s="2"/>
      <c r="I6" s="51"/>
      <c r="J6" s="54"/>
      <c r="K6" s="56"/>
      <c r="L6" s="56"/>
      <c r="M6" s="56"/>
      <c r="N6" s="56"/>
      <c r="O6" s="1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 customHeight="1">
      <c r="A7" s="2" t="s">
        <v>6</v>
      </c>
      <c r="B7" s="63">
        <v>185</v>
      </c>
      <c r="C7" s="2"/>
      <c r="D7" s="15" t="s">
        <v>7</v>
      </c>
      <c r="E7" s="15"/>
      <c r="F7" s="2"/>
      <c r="G7" s="2"/>
      <c r="H7" s="2"/>
      <c r="I7" s="51"/>
      <c r="J7" s="54"/>
      <c r="K7" s="56"/>
      <c r="L7" s="56"/>
      <c r="M7" s="56"/>
      <c r="N7" s="56"/>
      <c r="O7" s="1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 customHeight="1">
      <c r="A8" s="2" t="s">
        <v>8</v>
      </c>
      <c r="B8" s="63">
        <v>120</v>
      </c>
      <c r="C8" s="2"/>
      <c r="D8" s="15" t="s">
        <v>9</v>
      </c>
      <c r="E8" s="15"/>
      <c r="F8" s="2"/>
      <c r="G8" s="2"/>
      <c r="H8" s="2"/>
      <c r="I8" s="51"/>
      <c r="J8" s="54"/>
      <c r="K8" s="56"/>
      <c r="L8" s="56"/>
      <c r="M8" s="56"/>
      <c r="N8" s="56"/>
      <c r="O8" s="1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customHeight="1">
      <c r="A9" s="12"/>
      <c r="B9" s="35"/>
      <c r="C9" s="35"/>
      <c r="D9" s="31"/>
      <c r="E9" s="31"/>
      <c r="F9" s="12"/>
      <c r="G9" s="12"/>
      <c r="H9" s="12"/>
      <c r="I9" s="51"/>
      <c r="J9" s="54"/>
      <c r="K9" s="56"/>
      <c r="L9" s="56"/>
      <c r="M9" s="56"/>
      <c r="N9" s="56"/>
      <c r="O9" s="1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" customHeight="1">
      <c r="A10" s="2"/>
      <c r="B10" s="4"/>
      <c r="C10" s="4"/>
      <c r="D10" s="15"/>
      <c r="E10" s="15"/>
      <c r="F10" s="2"/>
      <c r="G10" s="2"/>
      <c r="H10" s="2"/>
      <c r="I10" s="17"/>
      <c r="J10" s="18"/>
      <c r="K10" s="19"/>
      <c r="L10" s="19"/>
      <c r="M10" s="19"/>
      <c r="N10" s="19"/>
      <c r="O10" s="1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>
      <c r="A11" s="7" t="s">
        <v>11</v>
      </c>
      <c r="B11" s="8"/>
      <c r="C11" s="8"/>
      <c r="D11" s="8"/>
      <c r="E11" s="8"/>
      <c r="F11" s="8"/>
      <c r="G11" s="8"/>
      <c r="H11" s="9"/>
      <c r="I11" s="12"/>
      <c r="J11" s="12"/>
      <c r="K11" s="12"/>
      <c r="L11" s="12"/>
      <c r="M11" s="12"/>
      <c r="N11" s="12"/>
      <c r="O11" s="1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>
      <c r="A12" s="9" t="s">
        <v>12</v>
      </c>
      <c r="B12" s="10">
        <f>B7*B6</f>
        <v>138.75</v>
      </c>
      <c r="C12" s="11"/>
      <c r="D12" s="13">
        <f>B7</f>
        <v>185</v>
      </c>
      <c r="E12" s="20" t="s">
        <v>13</v>
      </c>
      <c r="F12" s="21">
        <f>B6</f>
        <v>0.75</v>
      </c>
      <c r="G12" s="9"/>
      <c r="H12" s="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>
      <c r="A13" s="9" t="s">
        <v>19</v>
      </c>
      <c r="B13" s="10">
        <f>IF(B8&lt;B12,B12-B8,0)</f>
        <v>18.75</v>
      </c>
      <c r="C13" s="11"/>
      <c r="D13" s="13">
        <f>IF(B8&lt;B12,B12,0)</f>
        <v>138.75</v>
      </c>
      <c r="E13" s="20" t="s">
        <v>18</v>
      </c>
      <c r="F13" s="22">
        <f>IF(B8&lt;B12,B8,0)</f>
        <v>120</v>
      </c>
      <c r="G13" s="9"/>
      <c r="H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>
      <c r="A14" s="9" t="s">
        <v>17</v>
      </c>
      <c r="B14" s="10">
        <f>B13*B5</f>
        <v>112.5</v>
      </c>
      <c r="C14" s="10"/>
      <c r="D14" s="13">
        <f>B13</f>
        <v>18.75</v>
      </c>
      <c r="E14" s="20" t="s">
        <v>13</v>
      </c>
      <c r="F14" s="22">
        <f>B5</f>
        <v>6</v>
      </c>
      <c r="G14" s="9"/>
      <c r="H14" s="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>
      <c r="A15" s="2"/>
      <c r="B15" s="5"/>
      <c r="C15" s="5"/>
      <c r="D15" s="24"/>
      <c r="E15" s="25"/>
      <c r="F15" s="2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>
      <c r="A16" s="2"/>
      <c r="B16" s="2"/>
      <c r="C16" s="2"/>
      <c r="D16" s="14"/>
      <c r="E16" s="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>
      <c r="A17" s="27"/>
      <c r="B17" s="12"/>
      <c r="C17" s="12"/>
      <c r="D17" s="12"/>
      <c r="E17" s="12"/>
      <c r="F17" s="12"/>
      <c r="G17" s="12"/>
      <c r="H17" s="12"/>
      <c r="I17" s="1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>
      <c r="A18" s="27"/>
      <c r="B18" s="12"/>
      <c r="C18" s="12"/>
      <c r="D18" s="12"/>
      <c r="E18" s="12"/>
      <c r="F18" s="12"/>
      <c r="G18" s="12"/>
      <c r="H18" s="12"/>
      <c r="I18" s="1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>
      <c r="A19" s="12"/>
      <c r="B19" s="28"/>
      <c r="C19" s="28"/>
      <c r="D19" s="29"/>
      <c r="E19" s="30"/>
      <c r="F19" s="31"/>
      <c r="G19" s="12"/>
      <c r="H19" s="12"/>
      <c r="I19" s="1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>
      <c r="A20" s="12"/>
      <c r="B20" s="28"/>
      <c r="C20" s="28"/>
      <c r="D20" s="29"/>
      <c r="E20" s="30"/>
      <c r="F20" s="32"/>
      <c r="G20" s="12"/>
      <c r="H20" s="12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>
      <c r="A21" s="12"/>
      <c r="B21" s="28"/>
      <c r="C21" s="28"/>
      <c r="D21" s="29"/>
      <c r="E21" s="30"/>
      <c r="F21" s="32"/>
      <c r="G21" s="12"/>
      <c r="H21" s="12"/>
      <c r="I21" s="1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>
      <c r="A22" s="12"/>
      <c r="B22" s="28"/>
      <c r="C22" s="28"/>
      <c r="D22" s="29"/>
      <c r="E22" s="30"/>
      <c r="F22" s="33"/>
      <c r="G22" s="12"/>
      <c r="H22" s="12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>
      <c r="A23" s="12"/>
      <c r="B23" s="12"/>
      <c r="C23" s="12"/>
      <c r="D23" s="34"/>
      <c r="E23" s="34"/>
      <c r="F23" s="31"/>
      <c r="G23" s="12"/>
      <c r="H23" s="12"/>
      <c r="I23" s="1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>
      <c r="A24" s="27"/>
      <c r="B24" s="12"/>
      <c r="C24" s="12"/>
      <c r="D24" s="34"/>
      <c r="E24" s="34"/>
      <c r="F24" s="31"/>
      <c r="G24" s="12"/>
      <c r="H24" s="12"/>
      <c r="I24" s="1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>
      <c r="A25" s="27"/>
      <c r="B25" s="12"/>
      <c r="C25" s="12"/>
      <c r="D25" s="34"/>
      <c r="E25" s="34"/>
      <c r="F25" s="31"/>
      <c r="G25" s="12"/>
      <c r="H25" s="12"/>
      <c r="I25" s="1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>
      <c r="A26" s="12"/>
      <c r="B26" s="35"/>
      <c r="C26" s="35"/>
      <c r="D26" s="36"/>
      <c r="E26" s="30"/>
      <c r="F26" s="32"/>
      <c r="G26" s="12"/>
      <c r="H26" s="12"/>
      <c r="I26" s="1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>
      <c r="A27" s="12"/>
      <c r="B27" s="12"/>
      <c r="C27" s="12"/>
      <c r="D27" s="12"/>
      <c r="E27" s="12"/>
      <c r="F27" s="12"/>
      <c r="G27" s="12"/>
      <c r="H27" s="12"/>
      <c r="I27" s="1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>
      <c r="A28" s="12"/>
      <c r="B28" s="12"/>
      <c r="C28" s="12"/>
      <c r="D28" s="12"/>
      <c r="E28" s="12"/>
      <c r="F28" s="12"/>
      <c r="G28" s="12"/>
      <c r="H28" s="12"/>
      <c r="I28" s="1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</sheetData>
  <sheetCalcPr fullCalcOnLoad="1"/>
  <sheetProtection sheet="1" objects="1" scenarios="1"/>
  <phoneticPr fontId="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A52"/>
  <sheetViews>
    <sheetView workbookViewId="0">
      <selection activeCell="B5" sqref="B5"/>
    </sheetView>
  </sheetViews>
  <sheetFormatPr baseColWidth="10" defaultColWidth="8.83203125" defaultRowHeight="14"/>
  <cols>
    <col min="1" max="1" width="46.5" customWidth="1"/>
    <col min="2" max="2" width="9.6640625" customWidth="1"/>
    <col min="3" max="3" width="1.6640625" customWidth="1"/>
    <col min="5" max="5" width="2.5" customWidth="1"/>
    <col min="7" max="7" width="8.1640625" customWidth="1"/>
    <col min="8" max="8" width="4.6640625" customWidth="1"/>
    <col min="9" max="9" width="8.83203125" customWidth="1"/>
    <col min="10" max="10" width="9" customWidth="1"/>
    <col min="11" max="11" width="8.6640625" customWidth="1"/>
    <col min="12" max="12" width="7" customWidth="1"/>
    <col min="13" max="13" width="8.6640625" customWidth="1"/>
    <col min="14" max="14" width="7" customWidth="1"/>
  </cols>
  <sheetData>
    <row r="1" spans="1:27">
      <c r="A1" s="1" t="s">
        <v>43</v>
      </c>
      <c r="B1" s="2"/>
      <c r="C1" s="2"/>
      <c r="D1" s="2"/>
      <c r="E1" s="2"/>
      <c r="F1" s="2"/>
      <c r="G1" s="2"/>
      <c r="H1" s="2"/>
      <c r="I1" s="51"/>
      <c r="J1" s="51"/>
      <c r="K1" s="52"/>
      <c r="L1" s="52"/>
      <c r="M1" s="52"/>
      <c r="N1" s="52"/>
      <c r="O1" s="1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 customHeight="1">
      <c r="A2" s="3" t="s">
        <v>45</v>
      </c>
      <c r="B2" s="6"/>
      <c r="C2" s="6"/>
      <c r="D2" s="6"/>
      <c r="E2" s="6"/>
      <c r="F2" s="6"/>
      <c r="G2" s="6"/>
      <c r="H2" s="2"/>
      <c r="I2" s="53"/>
      <c r="J2" s="54"/>
      <c r="K2" s="55"/>
      <c r="L2" s="55"/>
      <c r="M2" s="55"/>
      <c r="N2" s="55"/>
      <c r="O2" s="1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>
      <c r="A3" s="2"/>
      <c r="B3" s="2"/>
      <c r="C3" s="2"/>
      <c r="D3" s="2"/>
      <c r="E3" s="2"/>
      <c r="F3" s="2"/>
      <c r="G3" s="2"/>
      <c r="H3" s="2"/>
      <c r="I3" s="54"/>
      <c r="J3" s="54"/>
      <c r="K3" s="54"/>
      <c r="L3" s="54"/>
      <c r="M3" s="54"/>
      <c r="N3" s="54"/>
      <c r="O3" s="1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3" t="s">
        <v>1</v>
      </c>
      <c r="B4" s="6"/>
      <c r="C4" s="6"/>
      <c r="D4" s="6"/>
      <c r="E4" s="6"/>
      <c r="F4" s="6"/>
      <c r="G4" s="6"/>
      <c r="H4" s="12"/>
      <c r="I4" s="51"/>
      <c r="J4" s="54"/>
      <c r="K4" s="56"/>
      <c r="L4" s="56"/>
      <c r="M4" s="56"/>
      <c r="N4" s="56"/>
      <c r="O4" s="1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 customHeight="1">
      <c r="A5" s="2" t="s">
        <v>2</v>
      </c>
      <c r="B5" s="61">
        <v>6</v>
      </c>
      <c r="C5" s="4"/>
      <c r="D5" s="15" t="s">
        <v>3</v>
      </c>
      <c r="E5" s="15"/>
      <c r="F5" s="2"/>
      <c r="G5" s="2"/>
      <c r="H5" s="12"/>
      <c r="I5" s="51"/>
      <c r="J5" s="54"/>
      <c r="K5" s="56"/>
      <c r="L5" s="56"/>
      <c r="M5" s="56"/>
      <c r="N5" s="56"/>
      <c r="O5" s="1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 customHeight="1">
      <c r="A6" s="2" t="s">
        <v>4</v>
      </c>
      <c r="B6" s="62">
        <v>0.75</v>
      </c>
      <c r="C6" s="5"/>
      <c r="D6" s="16" t="s">
        <v>5</v>
      </c>
      <c r="E6" s="16"/>
      <c r="F6" s="2"/>
      <c r="G6" s="2"/>
      <c r="H6" s="2"/>
      <c r="I6" s="51"/>
      <c r="J6" s="54"/>
      <c r="K6" s="56"/>
      <c r="L6" s="56"/>
      <c r="M6" s="56"/>
      <c r="N6" s="56"/>
      <c r="O6" s="1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 customHeight="1">
      <c r="A7" s="2" t="s">
        <v>6</v>
      </c>
      <c r="B7" s="63">
        <v>185</v>
      </c>
      <c r="C7" s="2"/>
      <c r="D7" s="15" t="s">
        <v>7</v>
      </c>
      <c r="E7" s="15"/>
      <c r="F7" s="2"/>
      <c r="G7" s="2"/>
      <c r="H7" s="2"/>
      <c r="I7" s="51"/>
      <c r="J7" s="54"/>
      <c r="K7" s="56"/>
      <c r="L7" s="56"/>
      <c r="M7" s="56"/>
      <c r="N7" s="56"/>
      <c r="O7" s="1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 customHeight="1">
      <c r="A8" s="2" t="s">
        <v>8</v>
      </c>
      <c r="B8" s="63">
        <v>120</v>
      </c>
      <c r="C8" s="2"/>
      <c r="D8" s="15" t="s">
        <v>9</v>
      </c>
      <c r="E8" s="15"/>
      <c r="F8" s="2"/>
      <c r="G8" s="2"/>
      <c r="H8" s="2"/>
      <c r="I8" s="12"/>
      <c r="J8" s="12"/>
      <c r="K8" s="12"/>
      <c r="L8" s="56"/>
      <c r="M8" s="56"/>
      <c r="N8" s="56"/>
      <c r="O8" s="1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customHeight="1">
      <c r="A9" s="2" t="s">
        <v>10</v>
      </c>
      <c r="B9" s="61">
        <v>7</v>
      </c>
      <c r="C9" s="4"/>
      <c r="D9" s="15" t="s">
        <v>3</v>
      </c>
      <c r="E9" s="15"/>
      <c r="F9" s="2"/>
      <c r="G9" s="2"/>
      <c r="H9" s="2"/>
      <c r="I9" s="12"/>
      <c r="J9" s="12"/>
      <c r="K9" s="12"/>
      <c r="L9" s="56"/>
      <c r="M9" s="56"/>
      <c r="N9" s="56"/>
      <c r="O9" s="1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" customHeight="1">
      <c r="A10" s="2"/>
      <c r="B10" s="4"/>
      <c r="C10" s="4"/>
      <c r="D10" s="15"/>
      <c r="E10" s="15"/>
      <c r="F10" s="2"/>
      <c r="G10" s="2"/>
      <c r="H10" s="2"/>
      <c r="I10" s="2"/>
      <c r="J10" s="2"/>
      <c r="K10" s="19"/>
      <c r="L10" s="19"/>
      <c r="M10" s="19"/>
      <c r="N10" s="19"/>
      <c r="O10" s="1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>
      <c r="A11" s="7" t="s">
        <v>11</v>
      </c>
      <c r="B11" s="8"/>
      <c r="C11" s="8"/>
      <c r="D11" s="8"/>
      <c r="E11" s="8"/>
      <c r="F11" s="8"/>
      <c r="G11" s="8"/>
      <c r="H11" s="9"/>
      <c r="I11" s="12"/>
      <c r="J11" s="12"/>
      <c r="K11" s="12"/>
      <c r="L11" s="12"/>
      <c r="M11" s="12"/>
      <c r="N11" s="12"/>
      <c r="O11" s="1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>
      <c r="A12" s="9" t="s">
        <v>12</v>
      </c>
      <c r="B12" s="10">
        <f>B7*B6</f>
        <v>138.75</v>
      </c>
      <c r="C12" s="11"/>
      <c r="D12" s="13">
        <f>B7</f>
        <v>185</v>
      </c>
      <c r="E12" s="20" t="s">
        <v>13</v>
      </c>
      <c r="F12" s="21">
        <f>B6</f>
        <v>0.75</v>
      </c>
      <c r="G12" s="9"/>
      <c r="H12" s="9"/>
      <c r="I12" s="12"/>
      <c r="J12" s="12"/>
      <c r="K12" s="12"/>
      <c r="L12" s="12"/>
      <c r="M12" s="12"/>
      <c r="N12" s="12"/>
      <c r="O12" s="1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>
      <c r="A13" s="9" t="s">
        <v>14</v>
      </c>
      <c r="B13" s="10">
        <f>B5*B12</f>
        <v>832.5</v>
      </c>
      <c r="C13" s="10"/>
      <c r="D13" s="13">
        <f>B12</f>
        <v>138.75</v>
      </c>
      <c r="E13" s="20" t="s">
        <v>13</v>
      </c>
      <c r="F13" s="22">
        <f>B5</f>
        <v>6</v>
      </c>
      <c r="G13" s="9"/>
      <c r="H13" s="9"/>
      <c r="I13" s="12"/>
      <c r="J13" s="12"/>
      <c r="K13" s="12"/>
      <c r="L13" s="12"/>
      <c r="M13" s="12"/>
      <c r="N13" s="12"/>
      <c r="O13" s="1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>
      <c r="A14" s="9" t="s">
        <v>15</v>
      </c>
      <c r="B14" s="10">
        <f>IF(B9&gt;B5,B9,0)*B12</f>
        <v>971.25</v>
      </c>
      <c r="C14" s="10"/>
      <c r="D14" s="13">
        <f>B12</f>
        <v>138.75</v>
      </c>
      <c r="E14" s="20" t="s">
        <v>13</v>
      </c>
      <c r="F14" s="22">
        <f>IF(B9&gt;B5,B9,0)</f>
        <v>7</v>
      </c>
      <c r="G14" s="9"/>
      <c r="H14" s="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>
      <c r="A15" s="9" t="s">
        <v>16</v>
      </c>
      <c r="B15" s="10">
        <f>B8*B9</f>
        <v>840</v>
      </c>
      <c r="C15" s="10"/>
      <c r="D15" s="13">
        <f>B8</f>
        <v>120</v>
      </c>
      <c r="E15" s="20" t="s">
        <v>13</v>
      </c>
      <c r="F15" s="23">
        <f>B9</f>
        <v>7</v>
      </c>
      <c r="G15" s="9"/>
      <c r="H15" s="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>
      <c r="A16" s="9" t="s">
        <v>17</v>
      </c>
      <c r="B16" s="10">
        <f>IF(B15&lt;MAX(B13,B14),MAX(B13,B14)-B15,0)</f>
        <v>131.25</v>
      </c>
      <c r="C16" s="10"/>
      <c r="D16" s="13">
        <f>IF(B15&lt;MAX(B13,B14),MAX(B13,B14),0)</f>
        <v>971.25</v>
      </c>
      <c r="E16" s="20" t="s">
        <v>18</v>
      </c>
      <c r="F16" s="22">
        <f>IF(B15&lt;MAX(B13,B14),B15,0)</f>
        <v>840</v>
      </c>
      <c r="G16" s="9"/>
      <c r="H16" s="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>
      <c r="A17" s="2"/>
      <c r="B17" s="5"/>
      <c r="C17" s="5"/>
      <c r="D17" s="24"/>
      <c r="E17" s="25"/>
      <c r="F17" s="2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>
      <c r="A18" s="2"/>
      <c r="B18" s="2"/>
      <c r="C18" s="2"/>
      <c r="D18" s="14"/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>
      <c r="A19" s="27"/>
      <c r="B19" s="12"/>
      <c r="C19" s="12"/>
      <c r="D19" s="12"/>
      <c r="E19" s="12"/>
      <c r="F19" s="12"/>
      <c r="G19" s="12"/>
      <c r="H19" s="12"/>
      <c r="I19" s="1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>
      <c r="A20" s="27"/>
      <c r="B20" s="12"/>
      <c r="C20" s="12"/>
      <c r="D20" s="12"/>
      <c r="E20" s="12"/>
      <c r="F20" s="12"/>
      <c r="G20" s="12"/>
      <c r="H20" s="12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>
      <c r="A21" s="12"/>
      <c r="B21" s="28"/>
      <c r="C21" s="28"/>
      <c r="D21" s="29"/>
      <c r="E21" s="30"/>
      <c r="F21" s="31"/>
      <c r="G21" s="12"/>
      <c r="H21" s="12"/>
      <c r="I21" s="1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>
      <c r="A22" s="12"/>
      <c r="B22" s="28"/>
      <c r="C22" s="28"/>
      <c r="D22" s="29"/>
      <c r="E22" s="30"/>
      <c r="F22" s="32"/>
      <c r="G22" s="12"/>
      <c r="H22" s="12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>
      <c r="A23" s="12"/>
      <c r="B23" s="28"/>
      <c r="C23" s="28"/>
      <c r="D23" s="29"/>
      <c r="E23" s="30"/>
      <c r="F23" s="32"/>
      <c r="G23" s="12"/>
      <c r="H23" s="12"/>
      <c r="I23" s="1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>
      <c r="A24" s="12"/>
      <c r="B24" s="28"/>
      <c r="C24" s="28"/>
      <c r="D24" s="29"/>
      <c r="E24" s="30"/>
      <c r="F24" s="33"/>
      <c r="G24" s="12"/>
      <c r="H24" s="12"/>
      <c r="I24" s="1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>
      <c r="A25" s="12"/>
      <c r="B25" s="12"/>
      <c r="C25" s="12"/>
      <c r="D25" s="34"/>
      <c r="E25" s="34"/>
      <c r="F25" s="31"/>
      <c r="G25" s="12"/>
      <c r="H25" s="12"/>
      <c r="I25" s="1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>
      <c r="A26" s="27"/>
      <c r="B26" s="12"/>
      <c r="C26" s="12"/>
      <c r="D26" s="34"/>
      <c r="E26" s="34"/>
      <c r="F26" s="31"/>
      <c r="G26" s="12"/>
      <c r="H26" s="12"/>
      <c r="I26" s="1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>
      <c r="A27" s="27"/>
      <c r="B27" s="12"/>
      <c r="C27" s="12"/>
      <c r="D27" s="34"/>
      <c r="E27" s="34"/>
      <c r="F27" s="31"/>
      <c r="G27" s="12"/>
      <c r="H27" s="12"/>
      <c r="I27" s="1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>
      <c r="A28" s="12"/>
      <c r="B28" s="35"/>
      <c r="C28" s="35"/>
      <c r="D28" s="36"/>
      <c r="E28" s="30"/>
      <c r="F28" s="32"/>
      <c r="G28" s="12"/>
      <c r="H28" s="12"/>
      <c r="I28" s="1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A29" s="12"/>
      <c r="B29" s="12"/>
      <c r="C29" s="12"/>
      <c r="D29" s="12"/>
      <c r="E29" s="12"/>
      <c r="F29" s="12"/>
      <c r="G29" s="12"/>
      <c r="H29" s="12"/>
      <c r="I29" s="1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>
      <c r="A30" s="12"/>
      <c r="B30" s="12"/>
      <c r="C30" s="12"/>
      <c r="D30" s="12"/>
      <c r="E30" s="12"/>
      <c r="F30" s="12"/>
      <c r="G30" s="12"/>
      <c r="H30" s="12"/>
      <c r="I30" s="1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</sheetData>
  <sheetCalcPr fullCalcOnLoad="1"/>
  <sheetProtection sheet="1" objects="1" scenarios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A52"/>
  <sheetViews>
    <sheetView workbookViewId="0">
      <selection activeCell="B5" sqref="B5"/>
    </sheetView>
  </sheetViews>
  <sheetFormatPr baseColWidth="10" defaultColWidth="8.83203125" defaultRowHeight="14"/>
  <cols>
    <col min="1" max="1" width="46.5" customWidth="1"/>
    <col min="2" max="2" width="9.6640625" customWidth="1"/>
    <col min="3" max="3" width="1.6640625" customWidth="1"/>
    <col min="5" max="5" width="2.5" customWidth="1"/>
    <col min="7" max="7" width="8.1640625" customWidth="1"/>
    <col min="8" max="8" width="4.6640625" customWidth="1"/>
    <col min="9" max="9" width="8.83203125" customWidth="1"/>
    <col min="10" max="10" width="8.1640625" customWidth="1"/>
    <col min="11" max="11" width="8.6640625" customWidth="1"/>
    <col min="12" max="12" width="7" customWidth="1"/>
    <col min="13" max="13" width="8.6640625" customWidth="1"/>
    <col min="14" max="14" width="7" customWidth="1"/>
  </cols>
  <sheetData>
    <row r="1" spans="1:27">
      <c r="A1" s="1" t="s">
        <v>44</v>
      </c>
      <c r="B1" s="2"/>
      <c r="C1" s="2"/>
      <c r="D1" s="2"/>
      <c r="E1" s="2"/>
      <c r="F1" s="2"/>
      <c r="G1" s="2"/>
      <c r="H1" s="2"/>
      <c r="I1" s="51"/>
      <c r="J1" s="51"/>
      <c r="K1" s="52"/>
      <c r="L1" s="52"/>
      <c r="M1" s="52"/>
      <c r="N1" s="52"/>
      <c r="O1" s="1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" customHeight="1">
      <c r="A2" s="3" t="s">
        <v>45</v>
      </c>
      <c r="B2" s="6"/>
      <c r="C2" s="6"/>
      <c r="D2" s="6"/>
      <c r="E2" s="6"/>
      <c r="F2" s="6"/>
      <c r="G2" s="6"/>
      <c r="H2" s="2"/>
      <c r="I2" s="57"/>
      <c r="J2" s="54"/>
      <c r="K2" s="55"/>
      <c r="L2" s="55"/>
      <c r="M2" s="55"/>
      <c r="N2" s="55"/>
      <c r="O2" s="1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>
      <c r="A3" s="2"/>
      <c r="B3" s="2"/>
      <c r="C3" s="2"/>
      <c r="D3" s="2"/>
      <c r="E3" s="2"/>
      <c r="F3" s="2"/>
      <c r="G3" s="2"/>
      <c r="H3" s="2"/>
      <c r="I3" s="54"/>
      <c r="J3" s="54"/>
      <c r="K3" s="54"/>
      <c r="L3" s="54"/>
      <c r="M3" s="54"/>
      <c r="N3" s="54"/>
      <c r="O3" s="1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3" t="s">
        <v>1</v>
      </c>
      <c r="B4" s="6"/>
      <c r="C4" s="6"/>
      <c r="D4" s="6"/>
      <c r="E4" s="6"/>
      <c r="F4" s="6"/>
      <c r="G4" s="6"/>
      <c r="H4" s="12"/>
      <c r="I4" s="51"/>
      <c r="J4" s="54"/>
      <c r="K4" s="56"/>
      <c r="L4" s="56"/>
      <c r="M4" s="56"/>
      <c r="N4" s="56"/>
      <c r="O4" s="1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" customHeight="1">
      <c r="A5" s="2" t="s">
        <v>2</v>
      </c>
      <c r="B5" s="61">
        <v>6</v>
      </c>
      <c r="C5" s="4"/>
      <c r="D5" s="15" t="s">
        <v>3</v>
      </c>
      <c r="E5" s="15"/>
      <c r="F5" s="2"/>
      <c r="G5" s="2"/>
      <c r="H5" s="12"/>
      <c r="I5" s="51"/>
      <c r="J5" s="54"/>
      <c r="K5" s="56"/>
      <c r="L5" s="56"/>
      <c r="M5" s="56"/>
      <c r="N5" s="56"/>
      <c r="O5" s="1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" customHeight="1">
      <c r="A6" s="2" t="s">
        <v>4</v>
      </c>
      <c r="B6" s="62">
        <v>0.75</v>
      </c>
      <c r="C6" s="5"/>
      <c r="D6" s="16" t="s">
        <v>5</v>
      </c>
      <c r="E6" s="16"/>
      <c r="F6" s="2"/>
      <c r="G6" s="2"/>
      <c r="H6" s="2"/>
      <c r="I6" s="51"/>
      <c r="J6" s="54"/>
      <c r="K6" s="56"/>
      <c r="L6" s="56"/>
      <c r="M6" s="56"/>
      <c r="N6" s="56"/>
      <c r="O6" s="1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" customHeight="1">
      <c r="A7" s="2" t="s">
        <v>6</v>
      </c>
      <c r="B7" s="63">
        <v>185</v>
      </c>
      <c r="C7" s="2"/>
      <c r="D7" s="15" t="s">
        <v>7</v>
      </c>
      <c r="E7" s="15"/>
      <c r="F7" s="2"/>
      <c r="G7" s="2"/>
      <c r="H7" s="2"/>
      <c r="I7" s="51"/>
      <c r="J7" s="54"/>
      <c r="K7" s="56"/>
      <c r="L7" s="56"/>
      <c r="M7" s="56"/>
      <c r="N7" s="56"/>
      <c r="O7" s="1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" customHeight="1">
      <c r="A8" s="2" t="s">
        <v>8</v>
      </c>
      <c r="B8" s="63">
        <v>120</v>
      </c>
      <c r="C8" s="2"/>
      <c r="D8" s="15" t="s">
        <v>9</v>
      </c>
      <c r="E8" s="15"/>
      <c r="F8" s="2"/>
      <c r="G8" s="2"/>
      <c r="H8" s="2"/>
      <c r="I8" s="12"/>
      <c r="J8" s="12"/>
      <c r="K8" s="56"/>
      <c r="L8" s="56"/>
      <c r="M8" s="56"/>
      <c r="N8" s="56"/>
      <c r="O8" s="1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customHeight="1">
      <c r="A9" s="2" t="s">
        <v>10</v>
      </c>
      <c r="B9" s="61">
        <v>7</v>
      </c>
      <c r="C9" s="4"/>
      <c r="D9" s="15" t="s">
        <v>3</v>
      </c>
      <c r="E9" s="15"/>
      <c r="F9" s="2"/>
      <c r="G9" s="2"/>
      <c r="H9" s="2"/>
      <c r="I9" s="12"/>
      <c r="J9" s="12"/>
      <c r="K9" s="56"/>
      <c r="L9" s="56"/>
      <c r="M9" s="56"/>
      <c r="N9" s="56"/>
      <c r="O9" s="1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" customHeight="1">
      <c r="A10" s="2"/>
      <c r="B10" s="4"/>
      <c r="C10" s="4"/>
      <c r="D10" s="15"/>
      <c r="E10" s="15"/>
      <c r="F10" s="2"/>
      <c r="G10" s="2"/>
      <c r="H10" s="2"/>
      <c r="I10" s="17"/>
      <c r="J10" s="18"/>
      <c r="K10" s="19"/>
      <c r="L10" s="19"/>
      <c r="M10" s="19"/>
      <c r="N10" s="19"/>
      <c r="O10" s="1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>
      <c r="A11" s="7" t="s">
        <v>11</v>
      </c>
      <c r="B11" s="8"/>
      <c r="C11" s="8"/>
      <c r="D11" s="8"/>
      <c r="E11" s="8"/>
      <c r="F11" s="8"/>
      <c r="G11" s="8"/>
      <c r="H11" s="9"/>
      <c r="I11" s="12"/>
      <c r="J11" s="12"/>
      <c r="K11" s="12"/>
      <c r="L11" s="12"/>
      <c r="M11" s="12"/>
      <c r="N11" s="12"/>
      <c r="O11" s="1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>
      <c r="A12" s="9" t="s">
        <v>12</v>
      </c>
      <c r="B12" s="10">
        <f>B7*B6</f>
        <v>138.75</v>
      </c>
      <c r="C12" s="11"/>
      <c r="D12" s="13">
        <f>B7</f>
        <v>185</v>
      </c>
      <c r="E12" s="20" t="s">
        <v>13</v>
      </c>
      <c r="F12" s="21">
        <f>B6</f>
        <v>0.75</v>
      </c>
      <c r="G12" s="9"/>
      <c r="H12" s="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>
      <c r="A13" s="9" t="s">
        <v>14</v>
      </c>
      <c r="B13" s="10">
        <f>B5*B12</f>
        <v>832.5</v>
      </c>
      <c r="C13" s="10"/>
      <c r="D13" s="13">
        <f>B12</f>
        <v>138.75</v>
      </c>
      <c r="E13" s="20" t="s">
        <v>13</v>
      </c>
      <c r="F13" s="22">
        <f>B5</f>
        <v>6</v>
      </c>
      <c r="G13" s="9"/>
      <c r="H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>
      <c r="A14" s="9" t="s">
        <v>15</v>
      </c>
      <c r="B14" s="10">
        <f>IF(B9&gt;B5,0,B5)*B12</f>
        <v>0</v>
      </c>
      <c r="C14" s="10"/>
      <c r="D14" s="13">
        <f>B12</f>
        <v>138.75</v>
      </c>
      <c r="E14" s="20" t="s">
        <v>13</v>
      </c>
      <c r="F14" s="22">
        <f>IF(B9&gt;B5,0,B5)</f>
        <v>0</v>
      </c>
      <c r="G14" s="9"/>
      <c r="H14" s="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>
      <c r="A15" s="9" t="s">
        <v>16</v>
      </c>
      <c r="B15" s="10">
        <f>B8*B9</f>
        <v>840</v>
      </c>
      <c r="C15" s="10"/>
      <c r="D15" s="13">
        <f>B8</f>
        <v>120</v>
      </c>
      <c r="E15" s="20" t="s">
        <v>13</v>
      </c>
      <c r="F15" s="23">
        <f>B9</f>
        <v>7</v>
      </c>
      <c r="G15" s="9"/>
      <c r="H15" s="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>
      <c r="A16" s="9" t="s">
        <v>17</v>
      </c>
      <c r="B16" s="10">
        <f>IF(B15&lt;MAX(B13,B14),MAX(B13,B14)-B15,0)</f>
        <v>0</v>
      </c>
      <c r="C16" s="10"/>
      <c r="D16" s="13">
        <f>IF(B15&lt;MAX(B13,B14),MAX(B13,B14),0)</f>
        <v>0</v>
      </c>
      <c r="E16" s="20" t="s">
        <v>18</v>
      </c>
      <c r="F16" s="22">
        <f>IF(B15&lt;MAX(B13,B14),B15,0)</f>
        <v>0</v>
      </c>
      <c r="G16" s="9"/>
      <c r="H16" s="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>
      <c r="A17" s="2"/>
      <c r="B17" s="5"/>
      <c r="C17" s="5"/>
      <c r="D17" s="24"/>
      <c r="E17" s="25"/>
      <c r="F17" s="2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>
      <c r="A18" s="2"/>
      <c r="B18" s="2"/>
      <c r="C18" s="2"/>
      <c r="D18" s="14"/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>
      <c r="A19" s="27"/>
      <c r="B19" s="12"/>
      <c r="C19" s="12"/>
      <c r="D19" s="12"/>
      <c r="E19" s="12"/>
      <c r="F19" s="12"/>
      <c r="G19" s="12"/>
      <c r="H19" s="12"/>
      <c r="I19" s="1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>
      <c r="A20" s="27"/>
      <c r="B20" s="12"/>
      <c r="C20" s="12"/>
      <c r="D20" s="12"/>
      <c r="E20" s="12"/>
      <c r="F20" s="12"/>
      <c r="G20" s="12"/>
      <c r="H20" s="12"/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>
      <c r="A21" s="12"/>
      <c r="B21" s="28"/>
      <c r="C21" s="28"/>
      <c r="D21" s="29"/>
      <c r="E21" s="30"/>
      <c r="F21" s="31"/>
      <c r="G21" s="12"/>
      <c r="H21" s="12"/>
      <c r="I21" s="1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>
      <c r="A22" s="12"/>
      <c r="B22" s="28"/>
      <c r="C22" s="28"/>
      <c r="D22" s="29"/>
      <c r="E22" s="30"/>
      <c r="F22" s="32"/>
      <c r="G22" s="12"/>
      <c r="H22" s="12"/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>
      <c r="A23" s="12"/>
      <c r="B23" s="28"/>
      <c r="C23" s="28"/>
      <c r="D23" s="29"/>
      <c r="E23" s="30"/>
      <c r="F23" s="32"/>
      <c r="G23" s="12"/>
      <c r="H23" s="12"/>
      <c r="I23" s="1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>
      <c r="A24" s="12"/>
      <c r="B24" s="28"/>
      <c r="C24" s="28"/>
      <c r="D24" s="29"/>
      <c r="E24" s="30"/>
      <c r="F24" s="33"/>
      <c r="G24" s="12"/>
      <c r="H24" s="12"/>
      <c r="I24" s="1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>
      <c r="A25" s="12"/>
      <c r="B25" s="12"/>
      <c r="C25" s="12"/>
      <c r="D25" s="34"/>
      <c r="E25" s="34"/>
      <c r="F25" s="31"/>
      <c r="G25" s="12"/>
      <c r="H25" s="12"/>
      <c r="I25" s="1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>
      <c r="A26" s="27"/>
      <c r="B26" s="12"/>
      <c r="C26" s="12"/>
      <c r="D26" s="34"/>
      <c r="E26" s="34"/>
      <c r="F26" s="31"/>
      <c r="G26" s="12"/>
      <c r="H26" s="12"/>
      <c r="I26" s="1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>
      <c r="A27" s="27"/>
      <c r="B27" s="12"/>
      <c r="C27" s="12"/>
      <c r="D27" s="34"/>
      <c r="E27" s="34"/>
      <c r="F27" s="31"/>
      <c r="G27" s="12"/>
      <c r="H27" s="12"/>
      <c r="I27" s="1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>
      <c r="A28" s="12"/>
      <c r="B28" s="35"/>
      <c r="C28" s="35"/>
      <c r="D28" s="36"/>
      <c r="E28" s="30"/>
      <c r="F28" s="32"/>
      <c r="G28" s="12"/>
      <c r="H28" s="12"/>
      <c r="I28" s="1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>
      <c r="A29" s="12"/>
      <c r="B29" s="12"/>
      <c r="C29" s="12"/>
      <c r="D29" s="12"/>
      <c r="E29" s="12"/>
      <c r="F29" s="12"/>
      <c r="G29" s="12"/>
      <c r="H29" s="12"/>
      <c r="I29" s="1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>
      <c r="A30" s="12"/>
      <c r="B30" s="12"/>
      <c r="C30" s="12"/>
      <c r="D30" s="12"/>
      <c r="E30" s="12"/>
      <c r="F30" s="12"/>
      <c r="G30" s="12"/>
      <c r="H30" s="12"/>
      <c r="I30" s="1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</sheetData>
  <sheetCalcPr fullCalcOnLoad="1"/>
  <sheetProtection sheet="1" objects="1" scenarios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54"/>
  <sheetViews>
    <sheetView workbookViewId="0">
      <selection activeCell="B5" sqref="B5"/>
    </sheetView>
  </sheetViews>
  <sheetFormatPr baseColWidth="10" defaultColWidth="8.83203125" defaultRowHeight="14"/>
  <cols>
    <col min="1" max="1" width="40.6640625" customWidth="1"/>
    <col min="2" max="2" width="9.6640625" customWidth="1"/>
    <col min="3" max="3" width="1.6640625" customWidth="1"/>
    <col min="5" max="5" width="2.5" customWidth="1"/>
    <col min="6" max="6" width="8.1640625" customWidth="1"/>
    <col min="7" max="8" width="2.5" customWidth="1"/>
    <col min="9" max="9" width="5.5" customWidth="1"/>
    <col min="10" max="10" width="1.6640625" customWidth="1"/>
    <col min="11" max="11" width="8.83203125" customWidth="1"/>
    <col min="12" max="12" width="8.1640625" customWidth="1"/>
    <col min="13" max="13" width="8.6640625" customWidth="1"/>
    <col min="14" max="14" width="7" customWidth="1"/>
    <col min="15" max="15" width="8.6640625" customWidth="1"/>
    <col min="16" max="16" width="6.5" customWidth="1"/>
  </cols>
  <sheetData>
    <row r="1" spans="1:29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51"/>
      <c r="L1" s="51"/>
      <c r="M1" s="52"/>
      <c r="N1" s="52"/>
      <c r="O1" s="52"/>
      <c r="P1" s="52"/>
      <c r="Q1" s="1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5" customHeight="1">
      <c r="A2" s="3" t="s">
        <v>20</v>
      </c>
      <c r="B2" s="6"/>
      <c r="C2" s="6"/>
      <c r="D2" s="6"/>
      <c r="E2" s="6"/>
      <c r="F2" s="6"/>
      <c r="G2" s="6"/>
      <c r="H2" s="12"/>
      <c r="I2" s="12"/>
      <c r="J2" s="2"/>
      <c r="K2" s="57"/>
      <c r="L2" s="54"/>
      <c r="M2" s="55"/>
      <c r="N2" s="55"/>
      <c r="O2" s="55"/>
      <c r="P2" s="55"/>
      <c r="Q2" s="1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54"/>
      <c r="L3" s="54"/>
      <c r="M3" s="54"/>
      <c r="N3" s="54"/>
      <c r="O3" s="54"/>
      <c r="P3" s="54"/>
      <c r="Q3" s="1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5" customHeight="1">
      <c r="A4" s="3" t="s">
        <v>1</v>
      </c>
      <c r="B4" s="6"/>
      <c r="C4" s="6"/>
      <c r="D4" s="6"/>
      <c r="E4" s="6"/>
      <c r="F4" s="6"/>
      <c r="G4" s="6"/>
      <c r="H4" s="12"/>
      <c r="I4" s="12"/>
      <c r="J4" s="12"/>
      <c r="K4" s="51"/>
      <c r="L4" s="54"/>
      <c r="M4" s="56"/>
      <c r="N4" s="56"/>
      <c r="O4" s="56"/>
      <c r="P4" s="56"/>
      <c r="Q4" s="1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5" customHeight="1">
      <c r="A5" s="2" t="s">
        <v>2</v>
      </c>
      <c r="B5" s="61">
        <v>4.5</v>
      </c>
      <c r="C5" s="4"/>
      <c r="D5" s="15" t="s">
        <v>3</v>
      </c>
      <c r="E5" s="15"/>
      <c r="F5" s="2"/>
      <c r="G5" s="2"/>
      <c r="H5" s="2"/>
      <c r="I5" s="2"/>
      <c r="J5" s="12"/>
      <c r="K5" s="51"/>
      <c r="L5" s="54"/>
      <c r="M5" s="56"/>
      <c r="N5" s="56"/>
      <c r="O5" s="56"/>
      <c r="P5" s="56"/>
      <c r="Q5" s="1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5" customHeight="1">
      <c r="A6" s="2" t="s">
        <v>4</v>
      </c>
      <c r="B6" s="62">
        <v>0.9</v>
      </c>
      <c r="C6" s="5"/>
      <c r="D6" s="16" t="s">
        <v>5</v>
      </c>
      <c r="E6" s="16"/>
      <c r="F6" s="2"/>
      <c r="G6" s="2"/>
      <c r="H6" s="2"/>
      <c r="I6" s="2"/>
      <c r="J6" s="2"/>
      <c r="K6" s="51"/>
      <c r="L6" s="54"/>
      <c r="M6" s="56"/>
      <c r="N6" s="56"/>
      <c r="O6" s="56"/>
      <c r="P6" s="56"/>
      <c r="Q6" s="1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5" customHeight="1">
      <c r="A7" s="2" t="s">
        <v>21</v>
      </c>
      <c r="B7" s="63">
        <v>180</v>
      </c>
      <c r="C7" s="2"/>
      <c r="D7" s="15" t="s">
        <v>7</v>
      </c>
      <c r="E7" s="15"/>
      <c r="F7" s="2"/>
      <c r="G7" s="2"/>
      <c r="H7" s="2"/>
      <c r="I7" s="2"/>
      <c r="J7" s="2"/>
      <c r="K7" s="51"/>
      <c r="L7" s="54"/>
      <c r="M7" s="56"/>
      <c r="N7" s="56"/>
      <c r="O7" s="56"/>
      <c r="P7" s="56"/>
      <c r="Q7" s="1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5" customHeight="1">
      <c r="A8" s="2" t="s">
        <v>22</v>
      </c>
      <c r="B8" s="62">
        <v>1.2</v>
      </c>
      <c r="C8" s="5"/>
      <c r="D8" s="16" t="s">
        <v>5</v>
      </c>
      <c r="E8" s="16"/>
      <c r="F8" s="2"/>
      <c r="G8" s="2"/>
      <c r="H8" s="2"/>
      <c r="I8" s="2"/>
      <c r="J8" s="2"/>
      <c r="K8" s="51"/>
      <c r="L8" s="54"/>
      <c r="M8" s="56"/>
      <c r="N8" s="56"/>
      <c r="O8" s="56"/>
      <c r="P8" s="56"/>
      <c r="Q8" s="1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5" customHeight="1">
      <c r="A9" s="2" t="s">
        <v>8</v>
      </c>
      <c r="B9" s="63">
        <v>150</v>
      </c>
      <c r="C9" s="2"/>
      <c r="D9" s="15" t="s">
        <v>9</v>
      </c>
      <c r="E9" s="15"/>
      <c r="F9" s="2"/>
      <c r="G9" s="2"/>
      <c r="H9" s="2"/>
      <c r="I9" s="2"/>
      <c r="J9" s="2"/>
      <c r="K9" s="51"/>
      <c r="L9" s="54"/>
      <c r="M9" s="56"/>
      <c r="N9" s="56"/>
      <c r="O9" s="56"/>
      <c r="P9" s="56"/>
      <c r="Q9" s="1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5" customHeight="1">
      <c r="A10" s="12" t="s">
        <v>23</v>
      </c>
      <c r="B10" s="61">
        <v>0.18</v>
      </c>
      <c r="C10" s="35"/>
      <c r="D10" s="31" t="s">
        <v>24</v>
      </c>
      <c r="E10" s="31"/>
      <c r="F10" s="12"/>
      <c r="G10" s="12"/>
      <c r="H10" s="12"/>
      <c r="I10" s="12"/>
      <c r="J10" s="12"/>
      <c r="K10" s="17"/>
      <c r="L10" s="18"/>
      <c r="M10" s="19"/>
      <c r="N10" s="19"/>
      <c r="O10" s="19"/>
      <c r="P10" s="19"/>
      <c r="Q10" s="1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>
      <c r="A11" s="2"/>
      <c r="B11" s="4"/>
      <c r="C11" s="4"/>
      <c r="D11" s="15"/>
      <c r="E11" s="15"/>
      <c r="F11" s="2"/>
      <c r="G11" s="2"/>
      <c r="H11" s="2"/>
      <c r="I11" s="2"/>
      <c r="J11" s="2"/>
      <c r="K11" s="12"/>
      <c r="L11" s="12"/>
      <c r="M11" s="12"/>
      <c r="N11" s="12"/>
      <c r="O11" s="12"/>
      <c r="P11" s="12"/>
      <c r="Q11" s="1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>
      <c r="A12" s="7" t="s">
        <v>11</v>
      </c>
      <c r="B12" s="8"/>
      <c r="C12" s="8"/>
      <c r="D12" s="8"/>
      <c r="E12" s="8"/>
      <c r="F12" s="8"/>
      <c r="G12" s="8"/>
      <c r="H12" s="8"/>
      <c r="I12" s="8"/>
      <c r="J12" s="8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>
      <c r="A13" s="9" t="s">
        <v>25</v>
      </c>
      <c r="B13" s="10">
        <f>B7*B5*B8</f>
        <v>972</v>
      </c>
      <c r="C13" s="9"/>
      <c r="D13" s="10">
        <f>B7</f>
        <v>180</v>
      </c>
      <c r="E13" s="20" t="s">
        <v>13</v>
      </c>
      <c r="F13" s="39">
        <f>B5</f>
        <v>4.5</v>
      </c>
      <c r="G13" s="20" t="s">
        <v>13</v>
      </c>
      <c r="H13" s="20"/>
      <c r="I13" s="11">
        <f>B8</f>
        <v>1.2</v>
      </c>
      <c r="J13" s="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>
      <c r="A14" s="9" t="s">
        <v>26</v>
      </c>
      <c r="B14" s="10">
        <f>B7*B6</f>
        <v>162</v>
      </c>
      <c r="C14" s="11"/>
      <c r="D14" s="13">
        <f>B7</f>
        <v>180</v>
      </c>
      <c r="E14" s="20" t="s">
        <v>13</v>
      </c>
      <c r="F14" s="21">
        <f>B6</f>
        <v>0.9</v>
      </c>
      <c r="G14" s="9"/>
      <c r="H14" s="9"/>
      <c r="I14" s="9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>
      <c r="A15" s="9" t="s">
        <v>19</v>
      </c>
      <c r="B15" s="10">
        <f>IF(B9&lt;B14,B14-B9,0)</f>
        <v>12</v>
      </c>
      <c r="C15" s="11"/>
      <c r="D15" s="13">
        <f>IF(B9&lt;B14,B14,0)</f>
        <v>162</v>
      </c>
      <c r="E15" s="20" t="s">
        <v>18</v>
      </c>
      <c r="F15" s="22">
        <f>IF(B9&lt;B14,B9,0)</f>
        <v>150</v>
      </c>
      <c r="G15" s="9"/>
      <c r="H15" s="9"/>
      <c r="I15" s="9"/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>
      <c r="A16" s="9" t="s">
        <v>27</v>
      </c>
      <c r="B16" s="10">
        <f>B7*B10</f>
        <v>32.4</v>
      </c>
      <c r="C16" s="11"/>
      <c r="D16" s="13">
        <f>B7</f>
        <v>180</v>
      </c>
      <c r="E16" s="20" t="s">
        <v>13</v>
      </c>
      <c r="F16" s="23">
        <f>B10</f>
        <v>0.18</v>
      </c>
      <c r="G16" s="9"/>
      <c r="H16" s="9"/>
      <c r="I16" s="9"/>
      <c r="J16" s="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>
      <c r="A17" s="9" t="s">
        <v>28</v>
      </c>
      <c r="B17" s="10">
        <f>B14-B16</f>
        <v>129.6</v>
      </c>
      <c r="C17" s="11"/>
      <c r="D17" s="13">
        <f>B14</f>
        <v>162</v>
      </c>
      <c r="E17" s="20" t="s">
        <v>18</v>
      </c>
      <c r="F17" s="23">
        <f>B16</f>
        <v>32.4</v>
      </c>
      <c r="G17" s="9"/>
      <c r="H17" s="9"/>
      <c r="I17" s="9"/>
      <c r="J17" s="9"/>
      <c r="K17" s="1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>
      <c r="A18" s="9" t="s">
        <v>22</v>
      </c>
      <c r="B18" s="37">
        <f>B15/B17</f>
        <v>9.2592592592592601E-2</v>
      </c>
      <c r="C18" s="11"/>
      <c r="D18" s="13">
        <f>B15</f>
        <v>12</v>
      </c>
      <c r="E18" s="38" t="s">
        <v>29</v>
      </c>
      <c r="F18" s="23">
        <f>B17</f>
        <v>129.6</v>
      </c>
      <c r="G18" s="9"/>
      <c r="H18" s="9"/>
      <c r="I18" s="9"/>
      <c r="J18" s="9"/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>
      <c r="A19" s="9" t="s">
        <v>30</v>
      </c>
      <c r="B19" s="10">
        <f>B13*B18</f>
        <v>90.000000000000014</v>
      </c>
      <c r="C19" s="10"/>
      <c r="D19" s="13">
        <f>B13</f>
        <v>972</v>
      </c>
      <c r="E19" s="20" t="s">
        <v>13</v>
      </c>
      <c r="F19" s="40">
        <f>B18</f>
        <v>9.2592592592592601E-2</v>
      </c>
      <c r="G19" s="9"/>
      <c r="H19" s="9"/>
      <c r="I19" s="9"/>
      <c r="J19" s="9"/>
      <c r="K19" s="1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>
      <c r="A20" s="12"/>
      <c r="B20" s="28"/>
      <c r="C20" s="28"/>
      <c r="D20" s="29"/>
      <c r="E20" s="30"/>
      <c r="F20" s="32"/>
      <c r="G20" s="12"/>
      <c r="H20" s="12"/>
      <c r="I20" s="12"/>
      <c r="J20" s="12"/>
      <c r="K20" s="1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>
      <c r="A21" s="12"/>
      <c r="B21" s="28"/>
      <c r="C21" s="28"/>
      <c r="D21" s="29"/>
      <c r="E21" s="30"/>
      <c r="F21" s="32"/>
      <c r="G21" s="12"/>
      <c r="H21" s="12"/>
      <c r="I21" s="12"/>
      <c r="J21" s="12"/>
      <c r="K21" s="1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>
      <c r="A22" s="12"/>
      <c r="B22" s="28"/>
      <c r="C22" s="28"/>
      <c r="D22" s="29"/>
      <c r="E22" s="30"/>
      <c r="F22" s="33"/>
      <c r="G22" s="12"/>
      <c r="H22" s="12"/>
      <c r="I22" s="12"/>
      <c r="J22" s="12"/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>
      <c r="A23" s="12"/>
      <c r="B23" s="12"/>
      <c r="C23" s="12"/>
      <c r="D23" s="34"/>
      <c r="E23" s="34"/>
      <c r="F23" s="31"/>
      <c r="G23" s="12"/>
      <c r="H23" s="12"/>
      <c r="I23" s="12"/>
      <c r="J23" s="12"/>
      <c r="K23" s="1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>
      <c r="A24" s="27"/>
      <c r="B24" s="12"/>
      <c r="C24" s="12"/>
      <c r="D24" s="34"/>
      <c r="E24" s="34"/>
      <c r="F24" s="31"/>
      <c r="G24" s="12"/>
      <c r="H24" s="12"/>
      <c r="I24" s="12"/>
      <c r="J24" s="12"/>
      <c r="K24" s="1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>
      <c r="A25" s="27"/>
      <c r="B25" s="12"/>
      <c r="C25" s="12"/>
      <c r="D25" s="34"/>
      <c r="E25" s="34"/>
      <c r="F25" s="31"/>
      <c r="G25" s="12"/>
      <c r="H25" s="12"/>
      <c r="I25" s="12"/>
      <c r="J25" s="12"/>
      <c r="K25" s="1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>
      <c r="A26" s="12"/>
      <c r="B26" s="35"/>
      <c r="C26" s="35"/>
      <c r="D26" s="36"/>
      <c r="E26" s="30"/>
      <c r="F26" s="32"/>
      <c r="G26" s="12"/>
      <c r="H26" s="12"/>
      <c r="I26" s="12"/>
      <c r="J26" s="12"/>
      <c r="K26" s="1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</sheetData>
  <sheetCalcPr fullCalcOnLoad="1"/>
  <sheetProtection sheet="1" objects="1" scenarios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B59"/>
  <sheetViews>
    <sheetView workbookViewId="0">
      <selection activeCell="B5" sqref="B5"/>
    </sheetView>
  </sheetViews>
  <sheetFormatPr baseColWidth="10" defaultColWidth="8.83203125" defaultRowHeight="14"/>
  <cols>
    <col min="1" max="1" width="40.6640625" customWidth="1"/>
    <col min="2" max="2" width="9.6640625" customWidth="1"/>
    <col min="3" max="3" width="1.6640625" customWidth="1"/>
    <col min="5" max="5" width="2.5" customWidth="1"/>
    <col min="7" max="7" width="2.5" customWidth="1"/>
    <col min="8" max="8" width="5.5" customWidth="1"/>
    <col min="9" max="9" width="4.6640625" customWidth="1"/>
    <col min="10" max="10" width="8.83203125" customWidth="1"/>
    <col min="11" max="11" width="8.1640625" customWidth="1"/>
    <col min="12" max="12" width="8.6640625" customWidth="1"/>
    <col min="13" max="13" width="7" customWidth="1"/>
    <col min="14" max="14" width="8.6640625" customWidth="1"/>
    <col min="15" max="15" width="7" customWidth="1"/>
    <col min="16" max="16" width="7.6640625" customWidth="1"/>
    <col min="17" max="17" width="4.6640625" customWidth="1"/>
  </cols>
  <sheetData>
    <row r="1" spans="1:28">
      <c r="A1" s="1" t="s">
        <v>43</v>
      </c>
      <c r="B1" s="2"/>
      <c r="C1" s="2"/>
      <c r="D1" s="2"/>
      <c r="E1" s="2"/>
      <c r="F1" s="2"/>
      <c r="G1" s="2"/>
      <c r="H1" s="2"/>
      <c r="I1" s="2"/>
      <c r="J1" s="51"/>
      <c r="K1" s="51"/>
      <c r="L1" s="52"/>
      <c r="M1" s="52"/>
      <c r="N1" s="52"/>
      <c r="O1" s="52"/>
      <c r="P1" s="12"/>
      <c r="Q1" s="12"/>
      <c r="R1" s="12"/>
      <c r="S1" s="12"/>
      <c r="T1" s="12"/>
      <c r="U1" s="12"/>
      <c r="V1" s="12"/>
      <c r="W1" s="2"/>
      <c r="X1" s="2"/>
      <c r="Y1" s="2"/>
      <c r="Z1" s="2"/>
      <c r="AA1" s="2"/>
      <c r="AB1" s="2"/>
    </row>
    <row r="2" spans="1:28" ht="15" customHeight="1">
      <c r="A2" s="3" t="s">
        <v>31</v>
      </c>
      <c r="B2" s="6"/>
      <c r="C2" s="6"/>
      <c r="D2" s="6"/>
      <c r="E2" s="6"/>
      <c r="F2" s="6"/>
      <c r="G2" s="6"/>
      <c r="H2" s="12"/>
      <c r="I2" s="2"/>
      <c r="J2" s="57"/>
      <c r="K2" s="54"/>
      <c r="L2" s="55"/>
      <c r="M2" s="55"/>
      <c r="N2" s="55"/>
      <c r="O2" s="55"/>
      <c r="P2" s="12"/>
      <c r="Q2" s="12"/>
      <c r="R2" s="12"/>
      <c r="S2" s="12"/>
      <c r="T2" s="12"/>
      <c r="U2" s="12"/>
      <c r="V2" s="12"/>
      <c r="W2" s="2"/>
      <c r="X2" s="2"/>
      <c r="Y2" s="2"/>
      <c r="Z2" s="2"/>
      <c r="AA2" s="2"/>
      <c r="AB2" s="2"/>
    </row>
    <row r="3" spans="1:28" ht="15" customHeight="1">
      <c r="A3" s="2"/>
      <c r="B3" s="2"/>
      <c r="C3" s="2"/>
      <c r="D3" s="2"/>
      <c r="E3" s="2"/>
      <c r="F3" s="2"/>
      <c r="G3" s="2"/>
      <c r="H3" s="2"/>
      <c r="I3" s="2"/>
      <c r="J3" s="54"/>
      <c r="K3" s="54"/>
      <c r="L3" s="54"/>
      <c r="M3" s="54"/>
      <c r="N3" s="54"/>
      <c r="O3" s="54"/>
      <c r="P3" s="12"/>
      <c r="Q3" s="12"/>
      <c r="R3" s="12"/>
      <c r="S3" s="12"/>
      <c r="T3" s="12"/>
      <c r="U3" s="12"/>
      <c r="V3" s="12"/>
      <c r="W3" s="2"/>
      <c r="X3" s="2"/>
      <c r="Y3" s="2"/>
      <c r="Z3" s="2"/>
      <c r="AA3" s="2"/>
      <c r="AB3" s="2"/>
    </row>
    <row r="4" spans="1:28" ht="15" customHeight="1">
      <c r="A4" s="3" t="s">
        <v>1</v>
      </c>
      <c r="B4" s="6"/>
      <c r="C4" s="6"/>
      <c r="D4" s="6"/>
      <c r="E4" s="6"/>
      <c r="F4" s="6"/>
      <c r="G4" s="6"/>
      <c r="H4" s="12"/>
      <c r="I4" s="12"/>
      <c r="J4" s="51"/>
      <c r="K4" s="54"/>
      <c r="L4" s="56"/>
      <c r="M4" s="56"/>
      <c r="N4" s="56"/>
      <c r="O4" s="56"/>
      <c r="P4" s="12"/>
      <c r="Q4" s="12"/>
      <c r="R4" s="12"/>
      <c r="S4" s="12"/>
      <c r="T4" s="12"/>
      <c r="U4" s="12"/>
      <c r="V4" s="12"/>
      <c r="W4" s="2"/>
      <c r="X4" s="2"/>
      <c r="Y4" s="2"/>
      <c r="Z4" s="2"/>
      <c r="AA4" s="2"/>
      <c r="AB4" s="2"/>
    </row>
    <row r="5" spans="1:28" ht="15" customHeight="1">
      <c r="A5" s="2" t="s">
        <v>2</v>
      </c>
      <c r="B5" s="61">
        <v>4.5</v>
      </c>
      <c r="C5" s="4"/>
      <c r="D5" s="15" t="s">
        <v>3</v>
      </c>
      <c r="E5" s="15"/>
      <c r="F5" s="2"/>
      <c r="G5" s="2"/>
      <c r="H5" s="2"/>
      <c r="I5" s="12"/>
      <c r="J5" s="51"/>
      <c r="K5" s="54"/>
      <c r="L5" s="56"/>
      <c r="M5" s="56"/>
      <c r="N5" s="56"/>
      <c r="O5" s="56"/>
      <c r="P5" s="12"/>
      <c r="Q5" s="12"/>
      <c r="R5" s="12"/>
      <c r="S5" s="12"/>
      <c r="T5" s="12"/>
      <c r="U5" s="12"/>
      <c r="V5" s="12"/>
      <c r="W5" s="2"/>
      <c r="X5" s="2"/>
      <c r="Y5" s="2"/>
      <c r="Z5" s="2"/>
      <c r="AA5" s="2"/>
      <c r="AB5" s="2"/>
    </row>
    <row r="6" spans="1:28" ht="15" customHeight="1">
      <c r="A6" s="2" t="s">
        <v>4</v>
      </c>
      <c r="B6" s="62">
        <v>0.9</v>
      </c>
      <c r="C6" s="5"/>
      <c r="D6" s="16" t="s">
        <v>5</v>
      </c>
      <c r="E6" s="16"/>
      <c r="F6" s="2"/>
      <c r="G6" s="2"/>
      <c r="H6" s="2"/>
      <c r="I6" s="2"/>
      <c r="J6" s="51"/>
      <c r="K6" s="54"/>
      <c r="L6" s="56"/>
      <c r="M6" s="56"/>
      <c r="N6" s="56"/>
      <c r="O6" s="56"/>
      <c r="P6" s="12"/>
      <c r="Q6" s="12"/>
      <c r="R6" s="12"/>
      <c r="S6" s="12"/>
      <c r="T6" s="12"/>
      <c r="U6" s="12"/>
      <c r="V6" s="12"/>
      <c r="W6" s="2"/>
      <c r="X6" s="2"/>
      <c r="Y6" s="2"/>
      <c r="Z6" s="2"/>
      <c r="AA6" s="2"/>
      <c r="AB6" s="2"/>
    </row>
    <row r="7" spans="1:28" ht="15" customHeight="1">
      <c r="A7" s="2" t="s">
        <v>21</v>
      </c>
      <c r="B7" s="63">
        <v>180</v>
      </c>
      <c r="C7" s="2"/>
      <c r="D7" s="15" t="s">
        <v>7</v>
      </c>
      <c r="E7" s="15"/>
      <c r="F7" s="2"/>
      <c r="G7" s="2"/>
      <c r="H7" s="2"/>
      <c r="I7" s="2"/>
      <c r="J7" s="51"/>
      <c r="K7" s="54"/>
      <c r="L7" s="56"/>
      <c r="M7" s="56"/>
      <c r="N7" s="56"/>
      <c r="O7" s="56"/>
      <c r="P7" s="12"/>
      <c r="Q7" s="12"/>
      <c r="R7" s="12"/>
      <c r="S7" s="12"/>
      <c r="T7" s="12"/>
      <c r="U7" s="12"/>
      <c r="V7" s="12"/>
      <c r="W7" s="2"/>
      <c r="X7" s="2"/>
      <c r="Y7" s="2"/>
      <c r="Z7" s="2"/>
      <c r="AA7" s="2"/>
      <c r="AB7" s="2"/>
    </row>
    <row r="8" spans="1:28" ht="15" customHeight="1">
      <c r="A8" s="2" t="s">
        <v>22</v>
      </c>
      <c r="B8" s="62">
        <v>1.2</v>
      </c>
      <c r="C8" s="5"/>
      <c r="D8" s="16" t="s">
        <v>5</v>
      </c>
      <c r="E8" s="16"/>
      <c r="F8" s="2"/>
      <c r="G8" s="2"/>
      <c r="H8" s="2"/>
      <c r="I8" s="2"/>
      <c r="J8" s="51"/>
      <c r="K8" s="54"/>
      <c r="L8" s="56"/>
      <c r="M8" s="56"/>
      <c r="N8" s="56"/>
      <c r="O8" s="56"/>
      <c r="P8" s="12"/>
      <c r="Q8" s="12"/>
      <c r="R8" s="12"/>
      <c r="S8" s="12"/>
      <c r="T8" s="12"/>
      <c r="U8" s="12"/>
      <c r="V8" s="12"/>
      <c r="W8" s="2"/>
      <c r="X8" s="2"/>
      <c r="Y8" s="2"/>
      <c r="Z8" s="2"/>
      <c r="AA8" s="2"/>
      <c r="AB8" s="2"/>
    </row>
    <row r="9" spans="1:28" ht="15" customHeight="1">
      <c r="A9" s="2" t="s">
        <v>8</v>
      </c>
      <c r="B9" s="63">
        <v>150</v>
      </c>
      <c r="C9" s="2"/>
      <c r="D9" s="15" t="s">
        <v>46</v>
      </c>
      <c r="E9" s="15"/>
      <c r="F9" s="2"/>
      <c r="G9" s="2"/>
      <c r="H9" s="2"/>
      <c r="I9" s="2"/>
      <c r="J9" s="12"/>
      <c r="K9" s="12"/>
      <c r="L9" s="56"/>
      <c r="M9" s="56"/>
      <c r="N9" s="56"/>
      <c r="O9" s="56"/>
      <c r="P9" s="12"/>
      <c r="Q9" s="12"/>
      <c r="R9" s="12"/>
      <c r="S9" s="12"/>
      <c r="T9" s="12"/>
      <c r="U9" s="12"/>
      <c r="V9" s="12"/>
      <c r="W9" s="2"/>
      <c r="X9" s="2"/>
      <c r="Y9" s="2"/>
      <c r="Z9" s="2"/>
      <c r="AA9" s="2"/>
      <c r="AB9" s="2"/>
    </row>
    <row r="10" spans="1:28" ht="15" customHeight="1">
      <c r="A10" s="12" t="s">
        <v>23</v>
      </c>
      <c r="B10" s="61">
        <v>0.18</v>
      </c>
      <c r="C10" s="35"/>
      <c r="D10" s="31" t="s">
        <v>24</v>
      </c>
      <c r="E10" s="3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2"/>
      <c r="X10" s="2"/>
      <c r="Y10" s="2"/>
      <c r="Z10" s="2"/>
      <c r="AA10" s="2"/>
      <c r="AB10" s="2"/>
    </row>
    <row r="11" spans="1:28">
      <c r="A11" s="2" t="s">
        <v>32</v>
      </c>
      <c r="B11" s="61">
        <v>5.5</v>
      </c>
      <c r="C11" s="4"/>
      <c r="D11" s="15" t="s">
        <v>3</v>
      </c>
      <c r="E11" s="15"/>
      <c r="F11" s="2"/>
      <c r="G11" s="2"/>
      <c r="H11" s="2"/>
      <c r="I11" s="12"/>
      <c r="J11" s="12"/>
      <c r="K11" s="12"/>
      <c r="L11" s="35"/>
      <c r="M11" s="31"/>
      <c r="N11" s="31"/>
      <c r="O11" s="12"/>
      <c r="P11" s="12"/>
      <c r="Q11" s="12"/>
      <c r="R11" s="12"/>
      <c r="S11" s="12"/>
      <c r="T11" s="12"/>
      <c r="U11" s="12"/>
      <c r="V11" s="12"/>
      <c r="W11" s="2"/>
      <c r="X11" s="2"/>
      <c r="Y11" s="2"/>
      <c r="Z11" s="2"/>
      <c r="AA11" s="2"/>
      <c r="AB11" s="2"/>
    </row>
    <row r="12" spans="1:28">
      <c r="A12" s="2"/>
      <c r="B12" s="4"/>
      <c r="C12" s="4"/>
      <c r="D12" s="15"/>
      <c r="E12" s="15"/>
      <c r="F12" s="2"/>
      <c r="G12" s="2"/>
      <c r="H12" s="2"/>
      <c r="I12" s="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2"/>
      <c r="X12" s="2"/>
      <c r="Y12" s="2"/>
      <c r="Z12" s="2"/>
      <c r="AA12" s="2"/>
      <c r="AB12" s="2"/>
    </row>
    <row r="13" spans="1:28">
      <c r="A13" s="46" t="s">
        <v>33</v>
      </c>
      <c r="B13" s="47"/>
      <c r="C13" s="47"/>
      <c r="D13" s="47"/>
      <c r="E13" s="47"/>
      <c r="F13" s="47"/>
      <c r="G13" s="47"/>
      <c r="H13" s="47"/>
      <c r="I13" s="47"/>
      <c r="J13" s="27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2"/>
      <c r="X13" s="2"/>
      <c r="Y13" s="2"/>
      <c r="Z13" s="2"/>
      <c r="AA13" s="2"/>
      <c r="AB13" s="2"/>
    </row>
    <row r="14" spans="1:28">
      <c r="A14" s="41" t="s">
        <v>26</v>
      </c>
      <c r="B14" s="42">
        <f>B7*B6</f>
        <v>162</v>
      </c>
      <c r="C14" s="43"/>
      <c r="D14" s="45">
        <f>B7</f>
        <v>180</v>
      </c>
      <c r="E14" s="44" t="s">
        <v>13</v>
      </c>
      <c r="F14" s="58">
        <f>B6</f>
        <v>0.9</v>
      </c>
      <c r="G14" s="41"/>
      <c r="H14" s="41"/>
      <c r="I14" s="41"/>
      <c r="J14" s="12"/>
      <c r="K14" s="28"/>
      <c r="L14" s="28"/>
      <c r="M14" s="29"/>
      <c r="N14" s="30"/>
      <c r="O14" s="31"/>
      <c r="P14" s="12"/>
      <c r="Q14" s="12"/>
      <c r="R14" s="12"/>
      <c r="S14" s="12"/>
      <c r="T14" s="12"/>
      <c r="U14" s="12"/>
      <c r="V14" s="12"/>
      <c r="W14" s="2"/>
      <c r="X14" s="2"/>
      <c r="Y14" s="2"/>
      <c r="Z14" s="2"/>
      <c r="AA14" s="2"/>
      <c r="AB14" s="2"/>
    </row>
    <row r="15" spans="1:28">
      <c r="A15" s="41" t="s">
        <v>34</v>
      </c>
      <c r="B15" s="42">
        <f>B14*B5</f>
        <v>729</v>
      </c>
      <c r="C15" s="43"/>
      <c r="D15" s="45">
        <f>B14</f>
        <v>162</v>
      </c>
      <c r="E15" s="44" t="s">
        <v>13</v>
      </c>
      <c r="F15" s="59">
        <f>B5</f>
        <v>4.5</v>
      </c>
      <c r="G15" s="41"/>
      <c r="H15" s="41"/>
      <c r="I15" s="41"/>
      <c r="J15" s="12"/>
      <c r="K15" s="48"/>
      <c r="L15" s="48"/>
      <c r="M15" s="49"/>
      <c r="N15" s="50"/>
      <c r="O15" s="31"/>
      <c r="P15" s="12"/>
      <c r="Q15" s="12"/>
      <c r="R15" s="12"/>
      <c r="S15" s="12"/>
      <c r="T15" s="12"/>
      <c r="U15" s="12"/>
      <c r="V15" s="12"/>
      <c r="W15" s="2"/>
      <c r="X15" s="2"/>
      <c r="Y15" s="2"/>
      <c r="Z15" s="2"/>
      <c r="AA15" s="2"/>
      <c r="AB15" s="2"/>
    </row>
    <row r="16" spans="1:28">
      <c r="A16" s="41" t="s">
        <v>35</v>
      </c>
      <c r="B16" s="42">
        <f>B7*B5*B8</f>
        <v>972</v>
      </c>
      <c r="C16" s="41"/>
      <c r="D16" s="42">
        <f>B7</f>
        <v>180</v>
      </c>
      <c r="E16" s="44" t="s">
        <v>13</v>
      </c>
      <c r="F16" s="59">
        <f>B5</f>
        <v>4.5</v>
      </c>
      <c r="G16" s="44" t="s">
        <v>13</v>
      </c>
      <c r="H16" s="43">
        <f>B8</f>
        <v>1.2</v>
      </c>
      <c r="I16" s="41"/>
      <c r="J16" s="12"/>
      <c r="K16" s="28"/>
      <c r="L16" s="28"/>
      <c r="M16" s="29"/>
      <c r="N16" s="30"/>
      <c r="O16" s="32"/>
      <c r="P16" s="12"/>
      <c r="Q16" s="12"/>
      <c r="R16" s="12"/>
      <c r="S16" s="12"/>
      <c r="T16" s="12"/>
      <c r="U16" s="12"/>
      <c r="V16" s="12"/>
      <c r="W16" s="2"/>
      <c r="X16" s="2"/>
      <c r="Y16" s="2"/>
      <c r="Z16" s="2"/>
      <c r="AA16" s="2"/>
      <c r="AB16" s="2"/>
    </row>
    <row r="17" spans="1:28">
      <c r="A17" s="41" t="s">
        <v>36</v>
      </c>
      <c r="B17" s="42">
        <f>B14*IF(B11&gt;B5,B11,0)</f>
        <v>891</v>
      </c>
      <c r="C17" s="43"/>
      <c r="D17" s="45">
        <f>B14</f>
        <v>162</v>
      </c>
      <c r="E17" s="44" t="s">
        <v>13</v>
      </c>
      <c r="F17" s="59">
        <f>IF(B11&gt;B5,B11,0)</f>
        <v>5.5</v>
      </c>
      <c r="G17" s="41"/>
      <c r="H17" s="41"/>
      <c r="I17" s="41"/>
      <c r="J17" s="12"/>
      <c r="K17" s="28"/>
      <c r="L17" s="28"/>
      <c r="M17" s="29"/>
      <c r="N17" s="30"/>
      <c r="O17" s="32"/>
      <c r="P17" s="12"/>
      <c r="Q17" s="12"/>
      <c r="R17" s="12"/>
      <c r="S17" s="12"/>
      <c r="T17" s="12"/>
      <c r="U17" s="12"/>
      <c r="V17" s="12"/>
      <c r="W17" s="2"/>
      <c r="X17" s="2"/>
      <c r="Y17" s="2"/>
      <c r="Z17" s="2"/>
      <c r="AA17" s="2"/>
      <c r="AB17" s="2"/>
    </row>
    <row r="18" spans="1:28">
      <c r="A18" s="41" t="s">
        <v>37</v>
      </c>
      <c r="B18" s="42">
        <f>B7*IF(B11&gt;B5,B11,0)*B8</f>
        <v>1188</v>
      </c>
      <c r="C18" s="41"/>
      <c r="D18" s="42">
        <f>B7</f>
        <v>180</v>
      </c>
      <c r="E18" s="44" t="s">
        <v>13</v>
      </c>
      <c r="F18" s="59">
        <f>IF(B11&gt;B5,B11,0)</f>
        <v>5.5</v>
      </c>
      <c r="G18" s="44" t="s">
        <v>13</v>
      </c>
      <c r="H18" s="43">
        <f>B8</f>
        <v>1.2</v>
      </c>
      <c r="I18" s="41"/>
      <c r="J18" s="12"/>
      <c r="K18" s="28"/>
      <c r="L18" s="28"/>
      <c r="M18" s="29"/>
      <c r="N18" s="30"/>
      <c r="O18" s="33"/>
      <c r="P18" s="12"/>
      <c r="Q18" s="12"/>
      <c r="R18" s="12"/>
      <c r="S18" s="12"/>
      <c r="T18" s="12"/>
      <c r="U18" s="12"/>
      <c r="V18" s="12"/>
      <c r="W18" s="2"/>
      <c r="X18" s="2"/>
      <c r="Y18" s="2"/>
      <c r="Z18" s="2"/>
      <c r="AA18" s="2"/>
      <c r="AB18" s="2"/>
    </row>
    <row r="19" spans="1:28">
      <c r="A19" s="41" t="s">
        <v>38</v>
      </c>
      <c r="B19" s="42">
        <f>B9*B11</f>
        <v>825</v>
      </c>
      <c r="C19" s="43"/>
      <c r="D19" s="45">
        <f>B9</f>
        <v>150</v>
      </c>
      <c r="E19" s="44" t="s">
        <v>13</v>
      </c>
      <c r="F19" s="59">
        <f>B11</f>
        <v>5.5</v>
      </c>
      <c r="G19" s="41"/>
      <c r="H19" s="41"/>
      <c r="I19" s="41"/>
      <c r="J19" s="12"/>
      <c r="K19" s="28"/>
      <c r="L19" s="28"/>
      <c r="M19" s="29"/>
      <c r="N19" s="30"/>
      <c r="O19" s="31"/>
      <c r="P19" s="12"/>
      <c r="Q19" s="12"/>
      <c r="R19" s="12"/>
      <c r="S19" s="12"/>
      <c r="T19" s="12"/>
      <c r="U19" s="12"/>
      <c r="V19" s="12"/>
      <c r="W19" s="2"/>
      <c r="X19" s="2"/>
      <c r="Y19" s="2"/>
      <c r="Z19" s="2"/>
      <c r="AA19" s="2"/>
      <c r="AB19" s="2"/>
    </row>
    <row r="20" spans="1:28">
      <c r="A20" s="41" t="s">
        <v>39</v>
      </c>
      <c r="B20" s="42">
        <f>IF(B19&lt;MAX(B15,B17),MAX(B15,B17)-B19,0)</f>
        <v>66</v>
      </c>
      <c r="C20" s="43"/>
      <c r="D20" s="42">
        <f>IF(B19&lt;MAX(B15,B17),MAX(B15,B17),0)</f>
        <v>891</v>
      </c>
      <c r="E20" s="44" t="s">
        <v>18</v>
      </c>
      <c r="F20" s="59">
        <f>IF(B20&gt;0,B19,0)</f>
        <v>825</v>
      </c>
      <c r="G20" s="41"/>
      <c r="H20" s="41"/>
      <c r="I20" s="41"/>
      <c r="J20" s="12"/>
      <c r="K20" s="28"/>
      <c r="L20" s="28"/>
      <c r="M20" s="29"/>
      <c r="N20" s="30"/>
      <c r="O20" s="33"/>
      <c r="P20" s="12"/>
      <c r="Q20" s="12"/>
      <c r="R20" s="12"/>
      <c r="S20" s="12"/>
      <c r="T20" s="12"/>
      <c r="U20" s="12"/>
      <c r="V20" s="12"/>
      <c r="W20" s="2"/>
      <c r="X20" s="2"/>
      <c r="Y20" s="2"/>
      <c r="Z20" s="2"/>
      <c r="AA20" s="2"/>
      <c r="AB20" s="2"/>
    </row>
    <row r="21" spans="1:28">
      <c r="A21" s="2"/>
      <c r="B21" s="2"/>
      <c r="C21" s="2"/>
      <c r="D21" s="2"/>
      <c r="E21" s="2"/>
      <c r="F21" s="2"/>
      <c r="G21" s="2"/>
      <c r="H21" s="2"/>
      <c r="I21" s="2"/>
      <c r="J21" s="12"/>
      <c r="K21" s="48"/>
      <c r="L21" s="48"/>
      <c r="M21" s="28"/>
      <c r="N21" s="30"/>
      <c r="O21" s="33"/>
      <c r="P21" s="12"/>
      <c r="Q21" s="12"/>
      <c r="R21" s="12"/>
      <c r="S21" s="12"/>
      <c r="T21" s="12"/>
      <c r="U21" s="12"/>
      <c r="V21" s="12"/>
      <c r="W21" s="2"/>
      <c r="X21" s="2"/>
      <c r="Y21" s="2"/>
      <c r="Z21" s="2"/>
      <c r="AA21" s="2"/>
      <c r="AB21" s="2"/>
    </row>
    <row r="22" spans="1:28">
      <c r="A22" s="7" t="s">
        <v>11</v>
      </c>
      <c r="B22" s="8"/>
      <c r="C22" s="8"/>
      <c r="D22" s="8"/>
      <c r="E22" s="8"/>
      <c r="F22" s="8"/>
      <c r="G22" s="8"/>
      <c r="H22" s="8"/>
      <c r="I22" s="8"/>
      <c r="J22" s="12"/>
      <c r="K22" s="12"/>
      <c r="L22" s="12"/>
      <c r="M22" s="34"/>
      <c r="N22" s="34"/>
      <c r="O22" s="12"/>
      <c r="P22" s="12"/>
      <c r="Q22" s="12"/>
      <c r="R22" s="12"/>
      <c r="S22" s="12"/>
      <c r="T22" s="12"/>
      <c r="U22" s="12"/>
      <c r="V22" s="12"/>
      <c r="W22" s="2"/>
      <c r="X22" s="2"/>
      <c r="Y22" s="2"/>
      <c r="Z22" s="2"/>
      <c r="AA22" s="2"/>
      <c r="AB22" s="2"/>
    </row>
    <row r="23" spans="1:28">
      <c r="A23" s="9" t="s">
        <v>40</v>
      </c>
      <c r="B23" s="10">
        <f>B7*MAX(B5,B11)*B10</f>
        <v>178.2</v>
      </c>
      <c r="C23" s="11"/>
      <c r="D23" s="10">
        <f>B7</f>
        <v>180</v>
      </c>
      <c r="E23" s="20" t="s">
        <v>13</v>
      </c>
      <c r="F23" s="39">
        <f>MAX(B5,B11)</f>
        <v>5.5</v>
      </c>
      <c r="G23" s="20" t="s">
        <v>13</v>
      </c>
      <c r="H23" s="60">
        <f>B10</f>
        <v>0.18</v>
      </c>
      <c r="I23" s="9"/>
      <c r="J23" s="27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2"/>
      <c r="X23" s="2"/>
      <c r="Y23" s="2"/>
      <c r="Z23" s="2"/>
      <c r="AA23" s="2"/>
      <c r="AB23" s="2"/>
    </row>
    <row r="24" spans="1:28">
      <c r="A24" s="9" t="s">
        <v>41</v>
      </c>
      <c r="B24" s="10">
        <f>MAX(B15,B17)-B23</f>
        <v>712.8</v>
      </c>
      <c r="C24" s="11"/>
      <c r="D24" s="13">
        <f>MAX(B15,B17)</f>
        <v>891</v>
      </c>
      <c r="E24" s="20" t="s">
        <v>18</v>
      </c>
      <c r="F24" s="23">
        <f>B23</f>
        <v>178.2</v>
      </c>
      <c r="G24" s="9"/>
      <c r="H24" s="9"/>
      <c r="I24" s="9"/>
      <c r="J24" s="27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2"/>
      <c r="X24" s="2"/>
      <c r="Y24" s="2"/>
      <c r="Z24" s="2"/>
      <c r="AA24" s="2"/>
      <c r="AB24" s="2"/>
    </row>
    <row r="25" spans="1:28">
      <c r="A25" s="9" t="s">
        <v>22</v>
      </c>
      <c r="B25" s="37">
        <f>B20/B24</f>
        <v>9.2592592592592601E-2</v>
      </c>
      <c r="C25" s="11"/>
      <c r="D25" s="13">
        <f>B20</f>
        <v>66</v>
      </c>
      <c r="E25" s="38" t="s">
        <v>29</v>
      </c>
      <c r="F25" s="23">
        <f>B24</f>
        <v>712.8</v>
      </c>
      <c r="G25" s="9"/>
      <c r="H25" s="9"/>
      <c r="I25" s="9"/>
      <c r="J25" s="12"/>
      <c r="K25" s="28"/>
      <c r="L25" s="28"/>
      <c r="M25" s="29"/>
      <c r="N25" s="30"/>
      <c r="O25" s="31"/>
      <c r="P25" s="12"/>
      <c r="Q25" s="12"/>
      <c r="R25" s="12"/>
      <c r="S25" s="12"/>
      <c r="T25" s="12"/>
      <c r="U25" s="12"/>
      <c r="V25" s="12"/>
      <c r="W25" s="2"/>
      <c r="X25" s="2"/>
      <c r="Y25" s="2"/>
      <c r="Z25" s="2"/>
      <c r="AA25" s="2"/>
      <c r="AB25" s="2"/>
    </row>
    <row r="26" spans="1:28">
      <c r="A26" s="9" t="s">
        <v>30</v>
      </c>
      <c r="B26" s="10">
        <f>MAX(B16,B18)*B25</f>
        <v>110.00000000000001</v>
      </c>
      <c r="C26" s="10"/>
      <c r="D26" s="13">
        <f>MAX(B16,B18)</f>
        <v>1188</v>
      </c>
      <c r="E26" s="20" t="s">
        <v>13</v>
      </c>
      <c r="F26" s="40">
        <f>B25</f>
        <v>9.2592592592592601E-2</v>
      </c>
      <c r="G26" s="9"/>
      <c r="H26" s="9"/>
      <c r="I26" s="9"/>
      <c r="J26" s="12"/>
      <c r="K26" s="28"/>
      <c r="L26" s="28"/>
      <c r="M26" s="29"/>
      <c r="N26" s="30"/>
      <c r="O26" s="32"/>
      <c r="P26" s="12"/>
      <c r="Q26" s="12"/>
      <c r="R26" s="12"/>
      <c r="S26" s="12"/>
      <c r="T26" s="12"/>
      <c r="U26" s="12"/>
      <c r="V26" s="12"/>
      <c r="W26" s="2"/>
      <c r="X26" s="2"/>
      <c r="Y26" s="2"/>
      <c r="Z26" s="2"/>
      <c r="AA26" s="2"/>
      <c r="AB26" s="2"/>
    </row>
    <row r="27" spans="1:28">
      <c r="A27" s="2"/>
      <c r="B27" s="2"/>
      <c r="C27" s="2"/>
      <c r="D27" s="2"/>
      <c r="E27" s="2"/>
      <c r="F27" s="2"/>
      <c r="G27" s="2"/>
      <c r="H27" s="2"/>
      <c r="I27" s="2"/>
      <c r="J27" s="12"/>
      <c r="K27" s="28"/>
      <c r="L27" s="28"/>
      <c r="M27" s="29"/>
      <c r="N27" s="30"/>
      <c r="O27" s="32"/>
      <c r="P27" s="12"/>
      <c r="Q27" s="12"/>
      <c r="R27" s="12"/>
      <c r="S27" s="12"/>
      <c r="T27" s="12"/>
      <c r="U27" s="12"/>
      <c r="V27" s="12"/>
      <c r="W27" s="2"/>
      <c r="X27" s="2"/>
      <c r="Y27" s="2"/>
      <c r="Z27" s="2"/>
      <c r="AA27" s="2"/>
      <c r="AB27" s="2"/>
    </row>
    <row r="28" spans="1:28">
      <c r="A28" s="12"/>
      <c r="B28" s="12"/>
      <c r="C28" s="12"/>
      <c r="D28" s="34"/>
      <c r="E28" s="34"/>
      <c r="F28" s="31"/>
      <c r="G28" s="12"/>
      <c r="H28" s="12"/>
      <c r="I28" s="12"/>
      <c r="J28" s="12"/>
      <c r="K28" s="28"/>
      <c r="L28" s="28"/>
      <c r="M28" s="29"/>
      <c r="N28" s="30"/>
      <c r="O28" s="33"/>
      <c r="P28" s="12"/>
      <c r="Q28" s="12"/>
      <c r="R28" s="12"/>
      <c r="S28" s="12"/>
      <c r="T28" s="12"/>
      <c r="U28" s="12"/>
      <c r="V28" s="12"/>
      <c r="W28" s="2"/>
      <c r="X28" s="2"/>
      <c r="Y28" s="2"/>
      <c r="Z28" s="2"/>
      <c r="AA28" s="2"/>
      <c r="AB28" s="2"/>
    </row>
    <row r="29" spans="1:28">
      <c r="A29" s="27"/>
      <c r="B29" s="12"/>
      <c r="C29" s="12"/>
      <c r="D29" s="34"/>
      <c r="E29" s="34"/>
      <c r="F29" s="31"/>
      <c r="G29" s="12"/>
      <c r="H29" s="12"/>
      <c r="I29" s="12"/>
      <c r="J29" s="12"/>
      <c r="K29" s="12"/>
      <c r="L29" s="12"/>
      <c r="M29" s="34"/>
      <c r="N29" s="34"/>
      <c r="O29" s="31"/>
      <c r="P29" s="12"/>
      <c r="Q29" s="12"/>
      <c r="R29" s="12"/>
      <c r="S29" s="12"/>
      <c r="T29" s="12"/>
      <c r="U29" s="12"/>
      <c r="V29" s="12"/>
      <c r="W29" s="2"/>
      <c r="X29" s="2"/>
      <c r="Y29" s="2"/>
      <c r="Z29" s="2"/>
      <c r="AA29" s="2"/>
      <c r="AB29" s="2"/>
    </row>
    <row r="30" spans="1:28">
      <c r="A30" s="27"/>
      <c r="B30" s="12"/>
      <c r="C30" s="12"/>
      <c r="D30" s="34"/>
      <c r="E30" s="34"/>
      <c r="F30" s="31"/>
      <c r="G30" s="12"/>
      <c r="H30" s="12"/>
      <c r="I30" s="12"/>
      <c r="J30" s="27"/>
      <c r="K30" s="12"/>
      <c r="L30" s="12"/>
      <c r="M30" s="34"/>
      <c r="N30" s="34"/>
      <c r="O30" s="31"/>
      <c r="P30" s="12"/>
      <c r="Q30" s="12"/>
      <c r="R30" s="12"/>
      <c r="S30" s="12"/>
      <c r="T30" s="12"/>
      <c r="U30" s="12"/>
      <c r="V30" s="12"/>
      <c r="W30" s="2"/>
      <c r="X30" s="2"/>
      <c r="Y30" s="2"/>
      <c r="Z30" s="2"/>
      <c r="AA30" s="2"/>
      <c r="AB30" s="2"/>
    </row>
    <row r="31" spans="1:28">
      <c r="A31" s="12"/>
      <c r="B31" s="35"/>
      <c r="C31" s="35"/>
      <c r="D31" s="36"/>
      <c r="E31" s="30"/>
      <c r="F31" s="32"/>
      <c r="G31" s="12"/>
      <c r="H31" s="12"/>
      <c r="I31" s="12"/>
      <c r="J31" s="27"/>
      <c r="K31" s="12"/>
      <c r="L31" s="12"/>
      <c r="M31" s="34"/>
      <c r="N31" s="34"/>
      <c r="O31" s="31"/>
      <c r="P31" s="12"/>
      <c r="Q31" s="12"/>
      <c r="R31" s="12"/>
      <c r="S31" s="12"/>
      <c r="T31" s="12"/>
      <c r="U31" s="12"/>
      <c r="V31" s="12"/>
      <c r="W31" s="2"/>
      <c r="X31" s="2"/>
      <c r="Y31" s="2"/>
      <c r="Z31" s="2"/>
      <c r="AA31" s="2"/>
      <c r="AB31" s="2"/>
    </row>
    <row r="32" spans="1: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35"/>
      <c r="L32" s="35"/>
      <c r="M32" s="36"/>
      <c r="N32" s="30"/>
      <c r="O32" s="32"/>
      <c r="P32" s="12"/>
      <c r="Q32" s="12"/>
      <c r="R32" s="12"/>
      <c r="S32" s="12"/>
      <c r="T32" s="12"/>
      <c r="U32" s="12"/>
      <c r="V32" s="12"/>
      <c r="W32" s="2"/>
      <c r="X32" s="2"/>
      <c r="Y32" s="2"/>
      <c r="Z32" s="2"/>
      <c r="AA32" s="2"/>
      <c r="AB32" s="2"/>
    </row>
    <row r="33" spans="1: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2"/>
      <c r="X33" s="2"/>
      <c r="Y33" s="2"/>
      <c r="Z33" s="2"/>
      <c r="AA33" s="2"/>
      <c r="AB33" s="2"/>
    </row>
    <row r="34" spans="1:2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</sheetData>
  <sheetProtection sheet="1" objects="1" scenarios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B59"/>
  <sheetViews>
    <sheetView workbookViewId="0">
      <selection activeCell="B5" sqref="B5"/>
    </sheetView>
  </sheetViews>
  <sheetFormatPr baseColWidth="10" defaultColWidth="8.83203125" defaultRowHeight="14"/>
  <cols>
    <col min="1" max="1" width="40.6640625" customWidth="1"/>
    <col min="2" max="2" width="9.6640625" customWidth="1"/>
    <col min="3" max="3" width="1.6640625" customWidth="1"/>
    <col min="5" max="5" width="2.5" customWidth="1"/>
    <col min="7" max="7" width="2.5" customWidth="1"/>
    <col min="8" max="8" width="5.5" customWidth="1"/>
    <col min="9" max="9" width="4.6640625" customWidth="1"/>
    <col min="10" max="10" width="9.6640625" customWidth="1"/>
    <col min="11" max="11" width="8.1640625" customWidth="1"/>
    <col min="12" max="12" width="8.6640625" customWidth="1"/>
    <col min="13" max="13" width="7" customWidth="1"/>
    <col min="14" max="14" width="8.6640625" customWidth="1"/>
    <col min="15" max="15" width="7" customWidth="1"/>
    <col min="16" max="16" width="7.6640625" customWidth="1"/>
    <col min="17" max="17" width="4.6640625" customWidth="1"/>
  </cols>
  <sheetData>
    <row r="1" spans="1:28">
      <c r="A1" s="1" t="s">
        <v>44</v>
      </c>
      <c r="B1" s="2"/>
      <c r="C1" s="2"/>
      <c r="D1" s="2"/>
      <c r="E1" s="2"/>
      <c r="F1" s="2"/>
      <c r="G1" s="2"/>
      <c r="H1" s="2"/>
      <c r="I1" s="2"/>
      <c r="J1" s="51"/>
      <c r="K1" s="51"/>
      <c r="L1" s="52"/>
      <c r="M1" s="52"/>
      <c r="N1" s="52"/>
      <c r="O1" s="52"/>
      <c r="P1" s="12"/>
      <c r="Q1" s="12"/>
      <c r="R1" s="12"/>
      <c r="S1" s="12"/>
      <c r="T1" s="12"/>
      <c r="U1" s="12"/>
      <c r="V1" s="12"/>
      <c r="W1" s="2"/>
      <c r="X1" s="2"/>
      <c r="Y1" s="2"/>
      <c r="Z1" s="2"/>
      <c r="AA1" s="2"/>
      <c r="AB1" s="2"/>
    </row>
    <row r="2" spans="1:28" ht="15" customHeight="1">
      <c r="A2" s="3" t="s">
        <v>31</v>
      </c>
      <c r="B2" s="6"/>
      <c r="C2" s="6"/>
      <c r="D2" s="6"/>
      <c r="E2" s="6"/>
      <c r="F2" s="6"/>
      <c r="G2" s="6"/>
      <c r="H2" s="12"/>
      <c r="I2" s="2"/>
      <c r="J2" s="53"/>
      <c r="K2" s="54"/>
      <c r="L2" s="55"/>
      <c r="M2" s="55"/>
      <c r="N2" s="55"/>
      <c r="O2" s="55"/>
      <c r="P2" s="12"/>
      <c r="Q2" s="12"/>
      <c r="R2" s="12"/>
      <c r="S2" s="12"/>
      <c r="T2" s="12"/>
      <c r="U2" s="12"/>
      <c r="V2" s="12"/>
      <c r="W2" s="2"/>
      <c r="X2" s="2"/>
      <c r="Y2" s="2"/>
      <c r="Z2" s="2"/>
      <c r="AA2" s="2"/>
      <c r="AB2" s="2"/>
    </row>
    <row r="3" spans="1:28" ht="15" customHeight="1">
      <c r="A3" s="2"/>
      <c r="B3" s="2"/>
      <c r="C3" s="2"/>
      <c r="D3" s="2"/>
      <c r="E3" s="2"/>
      <c r="F3" s="2"/>
      <c r="G3" s="2"/>
      <c r="H3" s="2"/>
      <c r="I3" s="2"/>
      <c r="J3" s="54"/>
      <c r="K3" s="54"/>
      <c r="L3" s="54"/>
      <c r="M3" s="54"/>
      <c r="N3" s="54"/>
      <c r="O3" s="54"/>
      <c r="P3" s="12"/>
      <c r="Q3" s="12"/>
      <c r="R3" s="12"/>
      <c r="S3" s="12"/>
      <c r="T3" s="12"/>
      <c r="U3" s="12"/>
      <c r="V3" s="12"/>
      <c r="W3" s="2"/>
      <c r="X3" s="2"/>
      <c r="Y3" s="2"/>
      <c r="Z3" s="2"/>
      <c r="AA3" s="2"/>
      <c r="AB3" s="2"/>
    </row>
    <row r="4" spans="1:28" ht="15" customHeight="1">
      <c r="A4" s="3" t="s">
        <v>1</v>
      </c>
      <c r="B4" s="6"/>
      <c r="C4" s="6"/>
      <c r="D4" s="6"/>
      <c r="E4" s="6"/>
      <c r="F4" s="6"/>
      <c r="G4" s="6"/>
      <c r="H4" s="12"/>
      <c r="I4" s="12"/>
      <c r="J4" s="51"/>
      <c r="K4" s="54"/>
      <c r="L4" s="56"/>
      <c r="M4" s="56"/>
      <c r="N4" s="56"/>
      <c r="O4" s="56"/>
      <c r="P4" s="12"/>
      <c r="Q4" s="12"/>
      <c r="R4" s="12"/>
      <c r="S4" s="12"/>
      <c r="T4" s="12"/>
      <c r="U4" s="12"/>
      <c r="V4" s="12"/>
      <c r="W4" s="2"/>
      <c r="X4" s="2"/>
      <c r="Y4" s="2"/>
      <c r="Z4" s="2"/>
      <c r="AA4" s="2"/>
      <c r="AB4" s="2"/>
    </row>
    <row r="5" spans="1:28" ht="15" customHeight="1">
      <c r="A5" s="2" t="s">
        <v>2</v>
      </c>
      <c r="B5" s="61">
        <v>4.5</v>
      </c>
      <c r="C5" s="4"/>
      <c r="D5" s="15" t="s">
        <v>3</v>
      </c>
      <c r="E5" s="15"/>
      <c r="F5" s="2"/>
      <c r="G5" s="2"/>
      <c r="H5" s="2"/>
      <c r="I5" s="12"/>
      <c r="J5" s="51"/>
      <c r="K5" s="54"/>
      <c r="L5" s="56"/>
      <c r="M5" s="56"/>
      <c r="N5" s="56"/>
      <c r="O5" s="56"/>
      <c r="P5" s="12"/>
      <c r="Q5" s="12"/>
      <c r="R5" s="12"/>
      <c r="S5" s="12"/>
      <c r="T5" s="12"/>
      <c r="U5" s="12"/>
      <c r="V5" s="12"/>
      <c r="W5" s="2"/>
      <c r="X5" s="2"/>
      <c r="Y5" s="2"/>
      <c r="Z5" s="2"/>
      <c r="AA5" s="2"/>
      <c r="AB5" s="2"/>
    </row>
    <row r="6" spans="1:28" ht="15" customHeight="1">
      <c r="A6" s="2" t="s">
        <v>4</v>
      </c>
      <c r="B6" s="62">
        <v>0.9</v>
      </c>
      <c r="C6" s="5"/>
      <c r="D6" s="16" t="s">
        <v>5</v>
      </c>
      <c r="E6" s="16"/>
      <c r="F6" s="2"/>
      <c r="G6" s="2"/>
      <c r="H6" s="2"/>
      <c r="I6" s="2"/>
      <c r="J6" s="51"/>
      <c r="K6" s="54"/>
      <c r="L6" s="56"/>
      <c r="M6" s="56"/>
      <c r="N6" s="56"/>
      <c r="O6" s="56"/>
      <c r="P6" s="12"/>
      <c r="Q6" s="12"/>
      <c r="R6" s="12"/>
      <c r="S6" s="12"/>
      <c r="T6" s="12"/>
      <c r="U6" s="12"/>
      <c r="V6" s="12"/>
      <c r="W6" s="2"/>
      <c r="X6" s="2"/>
      <c r="Y6" s="2"/>
      <c r="Z6" s="2"/>
      <c r="AA6" s="2"/>
      <c r="AB6" s="2"/>
    </row>
    <row r="7" spans="1:28" ht="15" customHeight="1">
      <c r="A7" s="2" t="s">
        <v>21</v>
      </c>
      <c r="B7" s="63">
        <v>170</v>
      </c>
      <c r="C7" s="2"/>
      <c r="D7" s="15" t="s">
        <v>7</v>
      </c>
      <c r="E7" s="15"/>
      <c r="F7" s="2"/>
      <c r="G7" s="2"/>
      <c r="H7" s="2"/>
      <c r="I7" s="2"/>
      <c r="J7" s="51"/>
      <c r="K7" s="54"/>
      <c r="L7" s="56"/>
      <c r="M7" s="56"/>
      <c r="N7" s="56"/>
      <c r="O7" s="56"/>
      <c r="P7" s="12"/>
      <c r="Q7" s="12"/>
      <c r="R7" s="12"/>
      <c r="S7" s="12"/>
      <c r="T7" s="12"/>
      <c r="U7" s="12"/>
      <c r="V7" s="12"/>
      <c r="W7" s="2"/>
      <c r="X7" s="2"/>
      <c r="Y7" s="2"/>
      <c r="Z7" s="2"/>
      <c r="AA7" s="2"/>
      <c r="AB7" s="2"/>
    </row>
    <row r="8" spans="1:28" ht="15" customHeight="1">
      <c r="A8" s="2" t="s">
        <v>22</v>
      </c>
      <c r="B8" s="62">
        <v>1.2</v>
      </c>
      <c r="C8" s="5"/>
      <c r="D8" s="16" t="s">
        <v>5</v>
      </c>
      <c r="E8" s="16"/>
      <c r="F8" s="2"/>
      <c r="G8" s="2"/>
      <c r="H8" s="2"/>
      <c r="I8" s="2"/>
      <c r="J8" s="51"/>
      <c r="K8" s="54"/>
      <c r="L8" s="56"/>
      <c r="M8" s="56"/>
      <c r="N8" s="56"/>
      <c r="O8" s="56"/>
      <c r="P8" s="12"/>
      <c r="Q8" s="12"/>
      <c r="R8" s="12"/>
      <c r="S8" s="12"/>
      <c r="T8" s="12"/>
      <c r="U8" s="12"/>
      <c r="V8" s="12"/>
      <c r="W8" s="2"/>
      <c r="X8" s="2"/>
      <c r="Y8" s="2"/>
      <c r="Z8" s="2"/>
      <c r="AA8" s="2"/>
      <c r="AB8" s="2"/>
    </row>
    <row r="9" spans="1:28" ht="15" customHeight="1">
      <c r="A9" s="2" t="s">
        <v>8</v>
      </c>
      <c r="B9" s="63">
        <v>150</v>
      </c>
      <c r="C9" s="2"/>
      <c r="D9" s="15" t="s">
        <v>9</v>
      </c>
      <c r="E9" s="15"/>
      <c r="F9" s="2"/>
      <c r="G9" s="2"/>
      <c r="H9" s="2"/>
      <c r="I9" s="2"/>
      <c r="J9" s="12"/>
      <c r="K9" s="12"/>
      <c r="L9" s="56"/>
      <c r="M9" s="56"/>
      <c r="N9" s="56"/>
      <c r="O9" s="56"/>
      <c r="P9" s="12"/>
      <c r="Q9" s="12"/>
      <c r="R9" s="12"/>
      <c r="S9" s="12"/>
      <c r="T9" s="12"/>
      <c r="U9" s="12"/>
      <c r="V9" s="12"/>
      <c r="W9" s="2"/>
      <c r="X9" s="2"/>
      <c r="Y9" s="2"/>
      <c r="Z9" s="2"/>
      <c r="AA9" s="2"/>
      <c r="AB9" s="2"/>
    </row>
    <row r="10" spans="1:28" ht="15" customHeight="1">
      <c r="A10" s="12" t="s">
        <v>23</v>
      </c>
      <c r="B10" s="61">
        <v>0.18</v>
      </c>
      <c r="C10" s="35"/>
      <c r="D10" s="31" t="s">
        <v>24</v>
      </c>
      <c r="E10" s="3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2"/>
      <c r="X10" s="2"/>
      <c r="Y10" s="2"/>
      <c r="Z10" s="2"/>
      <c r="AA10" s="2"/>
      <c r="AB10" s="2"/>
    </row>
    <row r="11" spans="1:28">
      <c r="A11" s="2" t="s">
        <v>32</v>
      </c>
      <c r="B11" s="61">
        <v>5.5</v>
      </c>
      <c r="C11" s="4"/>
      <c r="D11" s="15" t="s">
        <v>3</v>
      </c>
      <c r="E11" s="15"/>
      <c r="F11" s="2"/>
      <c r="G11" s="2"/>
      <c r="H11" s="2"/>
      <c r="I11" s="12"/>
      <c r="J11" s="12"/>
      <c r="K11" s="12"/>
      <c r="L11" s="35"/>
      <c r="M11" s="31"/>
      <c r="N11" s="31"/>
      <c r="O11" s="12"/>
      <c r="P11" s="12"/>
      <c r="Q11" s="12"/>
      <c r="R11" s="12"/>
      <c r="S11" s="12"/>
      <c r="T11" s="12"/>
      <c r="U11" s="12"/>
      <c r="V11" s="12"/>
      <c r="W11" s="2"/>
      <c r="X11" s="2"/>
      <c r="Y11" s="2"/>
      <c r="Z11" s="2"/>
      <c r="AA11" s="2"/>
      <c r="AB11" s="2"/>
    </row>
    <row r="12" spans="1:28">
      <c r="A12" s="2"/>
      <c r="B12" s="4"/>
      <c r="C12" s="4"/>
      <c r="D12" s="15"/>
      <c r="E12" s="15"/>
      <c r="F12" s="2"/>
      <c r="G12" s="2"/>
      <c r="H12" s="2"/>
      <c r="I12" s="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2"/>
      <c r="X12" s="2"/>
      <c r="Y12" s="2"/>
      <c r="Z12" s="2"/>
      <c r="AA12" s="2"/>
      <c r="AB12" s="2"/>
    </row>
    <row r="13" spans="1:28">
      <c r="A13" s="46" t="s">
        <v>33</v>
      </c>
      <c r="B13" s="47"/>
      <c r="C13" s="47"/>
      <c r="D13" s="47"/>
      <c r="E13" s="47"/>
      <c r="F13" s="47"/>
      <c r="G13" s="47"/>
      <c r="H13" s="47"/>
      <c r="I13" s="47"/>
      <c r="J13" s="27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2"/>
      <c r="X13" s="2"/>
      <c r="Y13" s="2"/>
      <c r="Z13" s="2"/>
      <c r="AA13" s="2"/>
      <c r="AB13" s="2"/>
    </row>
    <row r="14" spans="1:28">
      <c r="A14" s="41" t="s">
        <v>26</v>
      </c>
      <c r="B14" s="42">
        <f>B7*B6</f>
        <v>153</v>
      </c>
      <c r="C14" s="43"/>
      <c r="D14" s="45">
        <f>B7</f>
        <v>170</v>
      </c>
      <c r="E14" s="44" t="s">
        <v>13</v>
      </c>
      <c r="F14" s="58">
        <f>B6</f>
        <v>0.9</v>
      </c>
      <c r="G14" s="41"/>
      <c r="H14" s="41"/>
      <c r="I14" s="41"/>
      <c r="J14" s="12"/>
      <c r="K14" s="28"/>
      <c r="L14" s="28"/>
      <c r="M14" s="29"/>
      <c r="N14" s="30"/>
      <c r="O14" s="31"/>
      <c r="P14" s="12"/>
      <c r="Q14" s="12"/>
      <c r="R14" s="12"/>
      <c r="S14" s="12"/>
      <c r="T14" s="12"/>
      <c r="U14" s="12"/>
      <c r="V14" s="12"/>
      <c r="W14" s="2"/>
      <c r="X14" s="2"/>
      <c r="Y14" s="2"/>
      <c r="Z14" s="2"/>
      <c r="AA14" s="2"/>
      <c r="AB14" s="2"/>
    </row>
    <row r="15" spans="1:28">
      <c r="A15" s="41" t="s">
        <v>34</v>
      </c>
      <c r="B15" s="42">
        <f>B14*B5</f>
        <v>688.5</v>
      </c>
      <c r="C15" s="43"/>
      <c r="D15" s="45">
        <f>B14</f>
        <v>153</v>
      </c>
      <c r="E15" s="44" t="s">
        <v>13</v>
      </c>
      <c r="F15" s="59">
        <f>B5</f>
        <v>4.5</v>
      </c>
      <c r="G15" s="41"/>
      <c r="H15" s="41"/>
      <c r="I15" s="41"/>
      <c r="J15" s="12"/>
      <c r="K15" s="48"/>
      <c r="L15" s="48"/>
      <c r="M15" s="49"/>
      <c r="N15" s="50"/>
      <c r="O15" s="31"/>
      <c r="P15" s="12"/>
      <c r="Q15" s="12"/>
      <c r="R15" s="12"/>
      <c r="S15" s="12"/>
      <c r="T15" s="12"/>
      <c r="U15" s="12"/>
      <c r="V15" s="12"/>
      <c r="W15" s="2"/>
      <c r="X15" s="2"/>
      <c r="Y15" s="2"/>
      <c r="Z15" s="2"/>
      <c r="AA15" s="2"/>
      <c r="AB15" s="2"/>
    </row>
    <row r="16" spans="1:28">
      <c r="A16" s="41" t="s">
        <v>35</v>
      </c>
      <c r="B16" s="42">
        <f>B7*B5*B8</f>
        <v>918</v>
      </c>
      <c r="C16" s="41"/>
      <c r="D16" s="42">
        <f>B7</f>
        <v>170</v>
      </c>
      <c r="E16" s="44" t="s">
        <v>13</v>
      </c>
      <c r="F16" s="59">
        <f>B5</f>
        <v>4.5</v>
      </c>
      <c r="G16" s="44" t="s">
        <v>13</v>
      </c>
      <c r="H16" s="43">
        <f>B8</f>
        <v>1.2</v>
      </c>
      <c r="I16" s="41"/>
      <c r="J16" s="12"/>
      <c r="K16" s="28"/>
      <c r="L16" s="28"/>
      <c r="M16" s="29"/>
      <c r="N16" s="30"/>
      <c r="O16" s="32"/>
      <c r="P16" s="12"/>
      <c r="Q16" s="12"/>
      <c r="R16" s="12"/>
      <c r="S16" s="12"/>
      <c r="T16" s="12"/>
      <c r="U16" s="12"/>
      <c r="V16" s="12"/>
      <c r="W16" s="2"/>
      <c r="X16" s="2"/>
      <c r="Y16" s="2"/>
      <c r="Z16" s="2"/>
      <c r="AA16" s="2"/>
      <c r="AB16" s="2"/>
    </row>
    <row r="17" spans="1:28">
      <c r="A17" s="41" t="s">
        <v>36</v>
      </c>
      <c r="B17" s="42">
        <f>B14*IF(B11&gt;B5,0,B5)</f>
        <v>0</v>
      </c>
      <c r="C17" s="43"/>
      <c r="D17" s="45">
        <f>B14</f>
        <v>153</v>
      </c>
      <c r="E17" s="44" t="s">
        <v>13</v>
      </c>
      <c r="F17" s="59">
        <f>IF(B11&gt;B5,0,B5)</f>
        <v>0</v>
      </c>
      <c r="G17" s="41"/>
      <c r="H17" s="41"/>
      <c r="I17" s="41"/>
      <c r="J17" s="12"/>
      <c r="K17" s="28"/>
      <c r="L17" s="28"/>
      <c r="M17" s="29"/>
      <c r="N17" s="30"/>
      <c r="O17" s="32"/>
      <c r="P17" s="12"/>
      <c r="Q17" s="12"/>
      <c r="R17" s="12"/>
      <c r="S17" s="12"/>
      <c r="T17" s="12"/>
      <c r="U17" s="12"/>
      <c r="V17" s="12"/>
      <c r="W17" s="2"/>
      <c r="X17" s="2"/>
      <c r="Y17" s="2"/>
      <c r="Z17" s="2"/>
      <c r="AA17" s="2"/>
      <c r="AB17" s="2"/>
    </row>
    <row r="18" spans="1:28">
      <c r="A18" s="41" t="s">
        <v>37</v>
      </c>
      <c r="B18" s="42">
        <f>B7*IF(B11&gt;B5,0,B5)*B8</f>
        <v>0</v>
      </c>
      <c r="C18" s="41"/>
      <c r="D18" s="42">
        <f>B7</f>
        <v>170</v>
      </c>
      <c r="E18" s="44" t="s">
        <v>13</v>
      </c>
      <c r="F18" s="59">
        <f>IF(B11&gt;B5,0,B5)</f>
        <v>0</v>
      </c>
      <c r="G18" s="44" t="s">
        <v>13</v>
      </c>
      <c r="H18" s="43">
        <f>B8</f>
        <v>1.2</v>
      </c>
      <c r="I18" s="41"/>
      <c r="J18" s="12"/>
      <c r="K18" s="28"/>
      <c r="L18" s="28"/>
      <c r="M18" s="29"/>
      <c r="N18" s="30"/>
      <c r="O18" s="33"/>
      <c r="P18" s="12"/>
      <c r="Q18" s="12"/>
      <c r="R18" s="12"/>
      <c r="S18" s="12"/>
      <c r="T18" s="12"/>
      <c r="U18" s="12"/>
      <c r="V18" s="12"/>
      <c r="W18" s="2"/>
      <c r="X18" s="2"/>
      <c r="Y18" s="2"/>
      <c r="Z18" s="2"/>
      <c r="AA18" s="2"/>
      <c r="AB18" s="2"/>
    </row>
    <row r="19" spans="1:28">
      <c r="A19" s="41" t="s">
        <v>38</v>
      </c>
      <c r="B19" s="42">
        <f>B9*B11</f>
        <v>825</v>
      </c>
      <c r="C19" s="43"/>
      <c r="D19" s="45">
        <f>B9</f>
        <v>150</v>
      </c>
      <c r="E19" s="44" t="s">
        <v>13</v>
      </c>
      <c r="F19" s="59">
        <f>B11</f>
        <v>5.5</v>
      </c>
      <c r="G19" s="41"/>
      <c r="H19" s="41"/>
      <c r="I19" s="41"/>
      <c r="J19" s="12"/>
      <c r="K19" s="28"/>
      <c r="L19" s="28"/>
      <c r="M19" s="29"/>
      <c r="N19" s="30"/>
      <c r="O19" s="31"/>
      <c r="P19" s="12"/>
      <c r="Q19" s="12"/>
      <c r="R19" s="12"/>
      <c r="S19" s="12"/>
      <c r="T19" s="12"/>
      <c r="U19" s="12"/>
      <c r="V19" s="12"/>
      <c r="W19" s="2"/>
      <c r="X19" s="2"/>
      <c r="Y19" s="2"/>
      <c r="Z19" s="2"/>
      <c r="AA19" s="2"/>
      <c r="AB19" s="2"/>
    </row>
    <row r="20" spans="1:28">
      <c r="A20" s="41" t="s">
        <v>39</v>
      </c>
      <c r="B20" s="42">
        <f>IF(B19&lt;MAX(B15,B17),MAX(B15,B17)-B19,0)</f>
        <v>0</v>
      </c>
      <c r="C20" s="43"/>
      <c r="D20" s="42">
        <f>IF(B19&lt;MAX(B15,B17),MAX(B15,B17),0)</f>
        <v>0</v>
      </c>
      <c r="E20" s="44" t="s">
        <v>18</v>
      </c>
      <c r="F20" s="59">
        <f>IF(B20&gt;0,B19,0)</f>
        <v>0</v>
      </c>
      <c r="G20" s="41"/>
      <c r="H20" s="41"/>
      <c r="I20" s="41"/>
      <c r="J20" s="12"/>
      <c r="K20" s="28"/>
      <c r="L20" s="28"/>
      <c r="M20" s="29"/>
      <c r="N20" s="30"/>
      <c r="O20" s="33"/>
      <c r="P20" s="12"/>
      <c r="Q20" s="12"/>
      <c r="R20" s="12"/>
      <c r="S20" s="12"/>
      <c r="T20" s="12"/>
      <c r="U20" s="12"/>
      <c r="V20" s="12"/>
      <c r="W20" s="2"/>
      <c r="X20" s="2"/>
      <c r="Y20" s="2"/>
      <c r="Z20" s="2"/>
      <c r="AA20" s="2"/>
      <c r="AB20" s="2"/>
    </row>
    <row r="21" spans="1:28">
      <c r="A21" s="2"/>
      <c r="B21" s="2"/>
      <c r="C21" s="2"/>
      <c r="D21" s="2"/>
      <c r="E21" s="2"/>
      <c r="F21" s="2"/>
      <c r="G21" s="2"/>
      <c r="H21" s="2"/>
      <c r="I21" s="2"/>
      <c r="J21" s="12"/>
      <c r="K21" s="48"/>
      <c r="L21" s="48"/>
      <c r="M21" s="28"/>
      <c r="N21" s="30"/>
      <c r="O21" s="33"/>
      <c r="P21" s="12"/>
      <c r="Q21" s="12"/>
      <c r="R21" s="12"/>
      <c r="S21" s="12"/>
      <c r="T21" s="12"/>
      <c r="U21" s="12"/>
      <c r="V21" s="12"/>
      <c r="W21" s="2"/>
      <c r="X21" s="2"/>
      <c r="Y21" s="2"/>
      <c r="Z21" s="2"/>
      <c r="AA21" s="2"/>
      <c r="AB21" s="2"/>
    </row>
    <row r="22" spans="1:28">
      <c r="A22" s="7" t="s">
        <v>11</v>
      </c>
      <c r="B22" s="8"/>
      <c r="C22" s="8"/>
      <c r="D22" s="8"/>
      <c r="E22" s="8"/>
      <c r="F22" s="8"/>
      <c r="G22" s="8"/>
      <c r="H22" s="8"/>
      <c r="I22" s="8"/>
      <c r="J22" s="12"/>
      <c r="K22" s="12"/>
      <c r="L22" s="12"/>
      <c r="M22" s="34"/>
      <c r="N22" s="34"/>
      <c r="O22" s="12"/>
      <c r="P22" s="12"/>
      <c r="Q22" s="12"/>
      <c r="R22" s="12"/>
      <c r="S22" s="12"/>
      <c r="T22" s="12"/>
      <c r="U22" s="12"/>
      <c r="V22" s="12"/>
      <c r="W22" s="2"/>
      <c r="X22" s="2"/>
      <c r="Y22" s="2"/>
      <c r="Z22" s="2"/>
      <c r="AA22" s="2"/>
      <c r="AB22" s="2"/>
    </row>
    <row r="23" spans="1:28">
      <c r="A23" s="9" t="s">
        <v>40</v>
      </c>
      <c r="B23" s="10">
        <f>B7*MAX(B5,B11)*B10</f>
        <v>168.29999999999998</v>
      </c>
      <c r="C23" s="11"/>
      <c r="D23" s="10">
        <f>B7</f>
        <v>170</v>
      </c>
      <c r="E23" s="20" t="s">
        <v>13</v>
      </c>
      <c r="F23" s="39">
        <f>MAX(B5,B11)</f>
        <v>5.5</v>
      </c>
      <c r="G23" s="20" t="s">
        <v>13</v>
      </c>
      <c r="H23" s="60">
        <f>B10</f>
        <v>0.18</v>
      </c>
      <c r="I23" s="9"/>
      <c r="J23" s="27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2"/>
      <c r="X23" s="2"/>
      <c r="Y23" s="2"/>
      <c r="Z23" s="2"/>
      <c r="AA23" s="2"/>
      <c r="AB23" s="2"/>
    </row>
    <row r="24" spans="1:28">
      <c r="A24" s="9" t="s">
        <v>41</v>
      </c>
      <c r="B24" s="10">
        <f>MAX(B15,B17)-B23</f>
        <v>520.20000000000005</v>
      </c>
      <c r="C24" s="11"/>
      <c r="D24" s="13">
        <f>MAX(B15,B17)</f>
        <v>688.5</v>
      </c>
      <c r="E24" s="20" t="s">
        <v>18</v>
      </c>
      <c r="F24" s="23">
        <f>B23</f>
        <v>168.29999999999998</v>
      </c>
      <c r="G24" s="9"/>
      <c r="H24" s="9"/>
      <c r="I24" s="9"/>
      <c r="J24" s="27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2"/>
      <c r="X24" s="2"/>
      <c r="Y24" s="2"/>
      <c r="Z24" s="2"/>
      <c r="AA24" s="2"/>
      <c r="AB24" s="2"/>
    </row>
    <row r="25" spans="1:28">
      <c r="A25" s="9" t="s">
        <v>22</v>
      </c>
      <c r="B25" s="37">
        <f>B20/B24</f>
        <v>0</v>
      </c>
      <c r="C25" s="11"/>
      <c r="D25" s="13">
        <f>B20</f>
        <v>0</v>
      </c>
      <c r="E25" s="38" t="s">
        <v>29</v>
      </c>
      <c r="F25" s="23">
        <f>B24</f>
        <v>520.20000000000005</v>
      </c>
      <c r="G25" s="9"/>
      <c r="H25" s="9"/>
      <c r="I25" s="9"/>
      <c r="J25" s="12"/>
      <c r="K25" s="28"/>
      <c r="L25" s="28"/>
      <c r="M25" s="29"/>
      <c r="N25" s="30"/>
      <c r="O25" s="31"/>
      <c r="P25" s="12"/>
      <c r="Q25" s="12"/>
      <c r="R25" s="12"/>
      <c r="S25" s="12"/>
      <c r="T25" s="12"/>
      <c r="U25" s="12"/>
      <c r="V25" s="12"/>
      <c r="W25" s="2"/>
      <c r="X25" s="2"/>
      <c r="Y25" s="2"/>
      <c r="Z25" s="2"/>
      <c r="AA25" s="2"/>
      <c r="AB25" s="2"/>
    </row>
    <row r="26" spans="1:28">
      <c r="A26" s="9" t="s">
        <v>30</v>
      </c>
      <c r="B26" s="10">
        <f>MAX(B16,B18)*B25</f>
        <v>0</v>
      </c>
      <c r="C26" s="10"/>
      <c r="D26" s="13">
        <f>MAX(B16,B18)</f>
        <v>918</v>
      </c>
      <c r="E26" s="20" t="s">
        <v>13</v>
      </c>
      <c r="F26" s="40">
        <f>B25</f>
        <v>0</v>
      </c>
      <c r="G26" s="9"/>
      <c r="H26" s="9"/>
      <c r="I26" s="9"/>
      <c r="J26" s="12"/>
      <c r="K26" s="28"/>
      <c r="L26" s="28"/>
      <c r="M26" s="29"/>
      <c r="N26" s="30"/>
      <c r="O26" s="32"/>
      <c r="P26" s="12"/>
      <c r="Q26" s="12"/>
      <c r="R26" s="12"/>
      <c r="S26" s="12"/>
      <c r="T26" s="12"/>
      <c r="U26" s="12"/>
      <c r="V26" s="12"/>
      <c r="W26" s="2"/>
      <c r="X26" s="2"/>
      <c r="Y26" s="2"/>
      <c r="Z26" s="2"/>
      <c r="AA26" s="2"/>
      <c r="AB26" s="2"/>
    </row>
    <row r="27" spans="1:28">
      <c r="A27" s="2"/>
      <c r="B27" s="2"/>
      <c r="C27" s="2"/>
      <c r="D27" s="2"/>
      <c r="E27" s="2"/>
      <c r="F27" s="2"/>
      <c r="G27" s="2"/>
      <c r="H27" s="2"/>
      <c r="I27" s="2"/>
      <c r="J27" s="12"/>
      <c r="K27" s="28"/>
      <c r="L27" s="28"/>
      <c r="M27" s="29"/>
      <c r="N27" s="30"/>
      <c r="O27" s="32"/>
      <c r="P27" s="12"/>
      <c r="Q27" s="12"/>
      <c r="R27" s="12"/>
      <c r="S27" s="12"/>
      <c r="T27" s="12"/>
      <c r="U27" s="12"/>
      <c r="V27" s="12"/>
      <c r="W27" s="2"/>
      <c r="X27" s="2"/>
      <c r="Y27" s="2"/>
      <c r="Z27" s="2"/>
      <c r="AA27" s="2"/>
      <c r="AB27" s="2"/>
    </row>
    <row r="28" spans="1:28">
      <c r="A28" s="12"/>
      <c r="B28" s="12"/>
      <c r="C28" s="12"/>
      <c r="D28" s="34"/>
      <c r="E28" s="34"/>
      <c r="F28" s="31"/>
      <c r="G28" s="12"/>
      <c r="H28" s="12"/>
      <c r="I28" s="12"/>
      <c r="J28" s="12"/>
      <c r="K28" s="28"/>
      <c r="L28" s="28"/>
      <c r="M28" s="29"/>
      <c r="N28" s="30"/>
      <c r="O28" s="33"/>
      <c r="P28" s="12"/>
      <c r="Q28" s="12"/>
      <c r="R28" s="12"/>
      <c r="S28" s="12"/>
      <c r="T28" s="12"/>
      <c r="U28" s="12"/>
      <c r="V28" s="12"/>
      <c r="W28" s="2"/>
      <c r="X28" s="2"/>
      <c r="Y28" s="2"/>
      <c r="Z28" s="2"/>
      <c r="AA28" s="2"/>
      <c r="AB28" s="2"/>
    </row>
    <row r="29" spans="1:28">
      <c r="A29" s="27"/>
      <c r="B29" s="12"/>
      <c r="C29" s="12"/>
      <c r="D29" s="34"/>
      <c r="E29" s="34"/>
      <c r="F29" s="31"/>
      <c r="G29" s="12"/>
      <c r="H29" s="12"/>
      <c r="I29" s="12"/>
      <c r="J29" s="12"/>
      <c r="K29" s="12"/>
      <c r="L29" s="12"/>
      <c r="M29" s="34"/>
      <c r="N29" s="34"/>
      <c r="O29" s="31"/>
      <c r="P29" s="12"/>
      <c r="Q29" s="12"/>
      <c r="R29" s="12"/>
      <c r="S29" s="12"/>
      <c r="T29" s="12"/>
      <c r="U29" s="12"/>
      <c r="V29" s="12"/>
      <c r="W29" s="2"/>
      <c r="X29" s="2"/>
      <c r="Y29" s="2"/>
      <c r="Z29" s="2"/>
      <c r="AA29" s="2"/>
      <c r="AB29" s="2"/>
    </row>
    <row r="30" spans="1:28">
      <c r="A30" s="27"/>
      <c r="B30" s="12"/>
      <c r="C30" s="12"/>
      <c r="D30" s="34"/>
      <c r="E30" s="34"/>
      <c r="F30" s="31"/>
      <c r="G30" s="12"/>
      <c r="H30" s="12"/>
      <c r="I30" s="12"/>
      <c r="J30" s="27"/>
      <c r="K30" s="12"/>
      <c r="L30" s="12"/>
      <c r="M30" s="34"/>
      <c r="N30" s="34"/>
      <c r="O30" s="31"/>
      <c r="P30" s="12"/>
      <c r="Q30" s="12"/>
      <c r="R30" s="12"/>
      <c r="S30" s="12"/>
      <c r="T30" s="12"/>
      <c r="U30" s="12"/>
      <c r="V30" s="12"/>
      <c r="W30" s="2"/>
      <c r="X30" s="2"/>
      <c r="Y30" s="2"/>
      <c r="Z30" s="2"/>
      <c r="AA30" s="2"/>
      <c r="AB30" s="2"/>
    </row>
    <row r="31" spans="1:28">
      <c r="A31" s="12"/>
      <c r="B31" s="35"/>
      <c r="C31" s="35"/>
      <c r="D31" s="36"/>
      <c r="E31" s="30"/>
      <c r="F31" s="32"/>
      <c r="G31" s="12"/>
      <c r="H31" s="12"/>
      <c r="I31" s="12"/>
      <c r="J31" s="27"/>
      <c r="K31" s="12"/>
      <c r="L31" s="12"/>
      <c r="M31" s="34"/>
      <c r="N31" s="34"/>
      <c r="O31" s="31"/>
      <c r="P31" s="12"/>
      <c r="Q31" s="12"/>
      <c r="R31" s="12"/>
      <c r="S31" s="12"/>
      <c r="T31" s="12"/>
      <c r="U31" s="12"/>
      <c r="V31" s="12"/>
      <c r="W31" s="2"/>
      <c r="X31" s="2"/>
      <c r="Y31" s="2"/>
      <c r="Z31" s="2"/>
      <c r="AA31" s="2"/>
      <c r="AB31" s="2"/>
    </row>
    <row r="32" spans="1:28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35"/>
      <c r="L32" s="35"/>
      <c r="M32" s="36"/>
      <c r="N32" s="30"/>
      <c r="O32" s="32"/>
      <c r="P32" s="12"/>
      <c r="Q32" s="12"/>
      <c r="R32" s="12"/>
      <c r="S32" s="12"/>
      <c r="T32" s="12"/>
      <c r="U32" s="12"/>
      <c r="V32" s="12"/>
      <c r="W32" s="2"/>
      <c r="X32" s="2"/>
      <c r="Y32" s="2"/>
      <c r="Z32" s="2"/>
      <c r="AA32" s="2"/>
      <c r="AB32" s="2"/>
    </row>
    <row r="33" spans="1:2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2"/>
      <c r="X33" s="2"/>
      <c r="Y33" s="2"/>
      <c r="Z33" s="2"/>
      <c r="AA33" s="2"/>
      <c r="AB33" s="2"/>
    </row>
    <row r="34" spans="1:28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</sheetData>
  <sheetProtection sheet="1" objects="1" scenarios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YP_Farm</vt:lpstr>
      <vt:lpstr>RP_Farm</vt:lpstr>
      <vt:lpstr>RP_Farm_HPE</vt:lpstr>
      <vt:lpstr>YP_Area</vt:lpstr>
      <vt:lpstr>RP_Area</vt:lpstr>
      <vt:lpstr>RP_Area_HPE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aflanders</dc:creator>
  <cp:keywords/>
  <dc:description/>
  <cp:lastModifiedBy>Breana Watkins</cp:lastModifiedBy>
  <cp:revision/>
  <dcterms:created xsi:type="dcterms:W3CDTF">2014-03-26T15:54:56Z</dcterms:created>
  <dcterms:modified xsi:type="dcterms:W3CDTF">2016-02-02T19:19:16Z</dcterms:modified>
</cp:coreProperties>
</file>