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ustomProperty1.bin" ContentType="application/vnd.openxmlformats-officedocument.spreadsheetml.customProperty"/>
  <Override PartName="/xl/customProperty2.bin" ContentType="application/vnd.openxmlformats-officedocument.spreadsheetml.customProperty"/>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4175" windowHeight="5325"/>
  </bookViews>
  <sheets>
    <sheet name="Balance" sheetId="1" r:id="rId1"/>
    <sheet name="Disclaimer" sheetId="2" r:id="rId2"/>
  </sheets>
  <calcPr calcId="125725"/>
</workbook>
</file>

<file path=xl/calcChain.xml><?xml version="1.0" encoding="utf-8"?>
<calcChain xmlns="http://schemas.openxmlformats.org/spreadsheetml/2006/main">
  <c r="B18" i="1"/>
  <c r="I5"/>
  <c r="I7" l="1"/>
  <c r="I6"/>
  <c r="B23"/>
  <c r="B11"/>
  <c r="I12" l="1"/>
  <c r="K21"/>
  <c r="I16"/>
  <c r="K19"/>
  <c r="K20" s="1"/>
  <c r="K22" l="1"/>
</calcChain>
</file>

<file path=xl/sharedStrings.xml><?xml version="1.0" encoding="utf-8"?>
<sst xmlns="http://schemas.openxmlformats.org/spreadsheetml/2006/main" count="54" uniqueCount="45">
  <si>
    <t>Bale weight</t>
  </si>
  <si>
    <t>lb</t>
  </si>
  <si>
    <t>Expected market value</t>
  </si>
  <si>
    <t>Initial bale inventory</t>
  </si>
  <si>
    <t>Amount of suppl typically fed</t>
  </si>
  <si>
    <t>lb/cow/d</t>
  </si>
  <si>
    <t>Additional supplement expected with</t>
  </si>
  <si>
    <t>purchased hay compared to produced hay</t>
  </si>
  <si>
    <t>Cost of additional supplement</t>
  </si>
  <si>
    <t>Initial mature cow inventory</t>
  </si>
  <si>
    <t>$/au</t>
  </si>
  <si>
    <t>au</t>
  </si>
  <si>
    <t>$</t>
  </si>
  <si>
    <t>$/ton</t>
  </si>
  <si>
    <t>Purchased hay price</t>
  </si>
  <si>
    <t xml:space="preserve">Expected intake </t>
  </si>
  <si>
    <t>Expected feeding waste</t>
  </si>
  <si>
    <t>%</t>
  </si>
  <si>
    <t>hd</t>
  </si>
  <si>
    <t>Hay supply (days)</t>
  </si>
  <si>
    <t>Hay shortfall (days)</t>
  </si>
  <si>
    <t>Cow Herd Inventory and Hay Supply Decision Aide</t>
  </si>
  <si>
    <t>Cost to purchase hay deficit</t>
  </si>
  <si>
    <t>BALANCE SUMMARY</t>
  </si>
  <si>
    <t xml:space="preserve">Cows to market to avoid purchasing additional feedstuffs </t>
  </si>
  <si>
    <t>Average body weight</t>
  </si>
  <si>
    <t>Date hay feeding begins</t>
  </si>
  <si>
    <t>Date hay feeding ends</t>
  </si>
  <si>
    <t>Total days</t>
  </si>
  <si>
    <t>TOTAL HAY REQUIRED</t>
  </si>
  <si>
    <t>TOTAL HAY ON HAND</t>
  </si>
  <si>
    <t>The Division of Agriculture offers its programs to all eligible persons regardless of race, color, national origin, religion, gender, age, disability, marital 
or veteran status, or any other legally protected status, and is an Affirmative Action/Equal Opportunity Employer.</t>
  </si>
  <si>
    <t>bales</t>
  </si>
  <si>
    <t>(mm/dd/yyyy)</t>
  </si>
  <si>
    <t>Number of cows to sale</t>
  </si>
  <si>
    <t xml:space="preserve">hd </t>
  </si>
  <si>
    <t xml:space="preserve">$/hd </t>
  </si>
  <si>
    <t xml:space="preserve">Budgeted Gross Margin </t>
  </si>
  <si>
    <t>Number of Animal Units</t>
  </si>
  <si>
    <t>Addition revenue from cow liquidation</t>
  </si>
  <si>
    <t>Remaining funds available after hay purchase</t>
  </si>
  <si>
    <t>% BW (DM basis)</t>
  </si>
  <si>
    <t>The herd inventory and hay balance spreadsheet decision aide is a planning guide for when hay supplies are inadequate to meet the herds needs.  The spreadsheet is based on deviations from normal.  For example, gross margin already accounts for the cost of the hay produced on the farm (c23) and supplement already being fed (c16) as well as income from calf crop sales and cows culled in a typical year.  The deviations account for income and expenses associated with changing the herd inventory and its impacts on the total quantity of hay required for the specified feeding period.  The cost of any additional feed above that which is normal is considered.  A few elements of the spreadsheet include - hay intake is based on a percentage of body weight (assuming 88% dry matter hay).  When total supplement intake exceeds 0.3% BW, a hay substitution factor of 1:0.8 meaning for 1 lb supplement, hay intake is reduced by 0.8 lb.  Unprotected cells can be modified.  The balance summary shows the impact of changes made to cells that are modified.  THIS SPREADSHEET IS FOR PLANNING PURPOSES ONLY AND ACTUAL RESULTS MAY DIFFER FROM PLANNED RESPONSES.</t>
  </si>
  <si>
    <t>Additional supplement cost</t>
  </si>
  <si>
    <t>Budgeted Gross Margin available</t>
  </si>
</sst>
</file>

<file path=xl/styles.xml><?xml version="1.0" encoding="utf-8"?>
<styleSheet xmlns="http://schemas.openxmlformats.org/spreadsheetml/2006/main">
  <numFmts count="1">
    <numFmt numFmtId="164" formatCode="0.0"/>
  </numFmts>
  <fonts count="9">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1"/>
      <color theme="3" tint="0.39997558519241921"/>
      <name val="Calibri"/>
      <family val="2"/>
      <scheme val="minor"/>
    </font>
    <font>
      <b/>
      <sz val="11"/>
      <name val="Calibri"/>
      <family val="2"/>
      <scheme val="minor"/>
    </font>
    <font>
      <sz val="10"/>
      <color theme="1"/>
      <name val="Calibri"/>
      <family val="2"/>
      <scheme val="minor"/>
    </font>
    <font>
      <b/>
      <u/>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0" fillId="2" borderId="0" xfId="0" applyFill="1"/>
    <xf numFmtId="0" fontId="4" fillId="2" borderId="0" xfId="0" applyFont="1" applyFill="1"/>
    <xf numFmtId="0" fontId="2" fillId="2" borderId="0" xfId="0" applyFont="1" applyFill="1"/>
    <xf numFmtId="0" fontId="2" fillId="2" borderId="0" xfId="0" applyNumberFormat="1" applyFont="1" applyFill="1"/>
    <xf numFmtId="0" fontId="0" fillId="2" borderId="0" xfId="0" applyNumberFormat="1" applyFill="1"/>
    <xf numFmtId="10" fontId="0" fillId="2" borderId="0" xfId="0" applyNumberFormat="1" applyFill="1"/>
    <xf numFmtId="2" fontId="2" fillId="2" borderId="0" xfId="0" applyNumberFormat="1" applyFont="1" applyFill="1"/>
    <xf numFmtId="1" fontId="2" fillId="2" borderId="0" xfId="0" applyNumberFormat="1" applyFont="1" applyFill="1"/>
    <xf numFmtId="0" fontId="6" fillId="0" borderId="0" xfId="0" applyFont="1" applyAlignment="1">
      <alignment vertical="top" wrapText="1"/>
    </xf>
    <xf numFmtId="0" fontId="0" fillId="2" borderId="3" xfId="0" applyFill="1" applyBorder="1"/>
    <xf numFmtId="0" fontId="0" fillId="2" borderId="4" xfId="0" applyFill="1" applyBorder="1"/>
    <xf numFmtId="0" fontId="3" fillId="2" borderId="5" xfId="0" applyFont="1" applyFill="1" applyBorder="1"/>
    <xf numFmtId="0" fontId="3" fillId="2" borderId="0" xfId="0" applyFont="1" applyFill="1" applyBorder="1"/>
    <xf numFmtId="1" fontId="3" fillId="2" borderId="6" xfId="0" applyNumberFormat="1" applyFont="1" applyFill="1" applyBorder="1"/>
    <xf numFmtId="0" fontId="1" fillId="2" borderId="0" xfId="0" applyFont="1" applyFill="1" applyBorder="1"/>
    <xf numFmtId="0" fontId="3" fillId="2" borderId="7" xfId="0" applyFont="1" applyFill="1" applyBorder="1"/>
    <xf numFmtId="0" fontId="0" fillId="2" borderId="8" xfId="0" applyFill="1" applyBorder="1"/>
    <xf numFmtId="2" fontId="3" fillId="2" borderId="9" xfId="0" applyNumberFormat="1" applyFont="1" applyFill="1" applyBorder="1"/>
    <xf numFmtId="0" fontId="7" fillId="2" borderId="2" xfId="0" applyFont="1" applyFill="1" applyBorder="1"/>
    <xf numFmtId="0" fontId="8" fillId="2" borderId="3" xfId="0" applyFont="1" applyFill="1" applyBorder="1"/>
    <xf numFmtId="0" fontId="4" fillId="2" borderId="1" xfId="0" applyFont="1" applyFill="1" applyBorder="1" applyProtection="1">
      <protection locked="0"/>
    </xf>
    <xf numFmtId="14" fontId="4" fillId="2" borderId="1" xfId="0" applyNumberFormat="1" applyFont="1" applyFill="1" applyBorder="1" applyProtection="1">
      <protection locked="0"/>
    </xf>
    <xf numFmtId="10" fontId="4" fillId="2" borderId="1" xfId="0" applyNumberFormat="1" applyFont="1" applyFill="1" applyBorder="1" applyProtection="1">
      <protection locked="0"/>
    </xf>
    <xf numFmtId="0" fontId="4" fillId="2" borderId="8" xfId="0" applyFont="1" applyFill="1" applyBorder="1" applyProtection="1">
      <protection locked="0"/>
    </xf>
    <xf numFmtId="164" fontId="4" fillId="2" borderId="1" xfId="0" applyNumberFormat="1" applyFont="1" applyFill="1" applyBorder="1" applyProtection="1"/>
    <xf numFmtId="1" fontId="5" fillId="2" borderId="0" xfId="0" applyNumberFormat="1" applyFont="1" applyFill="1"/>
    <xf numFmtId="0" fontId="6" fillId="0" borderId="0" xfId="0" applyFont="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sheetPr>
    <pageSetUpPr fitToPage="1"/>
  </sheetPr>
  <dimension ref="A1:K25"/>
  <sheetViews>
    <sheetView tabSelected="1" zoomScale="160" zoomScaleNormal="160" workbookViewId="0"/>
  </sheetViews>
  <sheetFormatPr defaultRowHeight="15"/>
  <cols>
    <col min="1" max="1" width="32.42578125" style="1" customWidth="1"/>
    <col min="2" max="2" width="14.5703125" style="1" customWidth="1"/>
    <col min="3" max="7" width="9.140625" style="1"/>
    <col min="8" max="8" width="15.85546875" style="1" customWidth="1"/>
    <col min="9" max="9" width="9.28515625" style="1" bestFit="1" customWidth="1"/>
    <col min="10" max="16384" width="9.140625" style="1"/>
  </cols>
  <sheetData>
    <row r="1" spans="1:10">
      <c r="A1" s="3" t="s">
        <v>21</v>
      </c>
    </row>
    <row r="3" spans="1:10">
      <c r="A3" s="1" t="s">
        <v>9</v>
      </c>
      <c r="B3" s="21">
        <v>40</v>
      </c>
      <c r="C3" s="1" t="s">
        <v>18</v>
      </c>
      <c r="I3" s="24"/>
    </row>
    <row r="4" spans="1:10">
      <c r="A4" s="1" t="s">
        <v>25</v>
      </c>
      <c r="B4" s="21">
        <v>1000</v>
      </c>
      <c r="C4" s="1" t="s">
        <v>1</v>
      </c>
      <c r="E4" s="1" t="s">
        <v>37</v>
      </c>
      <c r="I4" s="21">
        <v>60</v>
      </c>
      <c r="J4" s="1" t="s">
        <v>10</v>
      </c>
    </row>
    <row r="5" spans="1:10">
      <c r="B5" s="2"/>
      <c r="E5" s="1" t="s">
        <v>38</v>
      </c>
      <c r="I5" s="25">
        <f>(4.41+0.0138581*B4)/18.3*(B3)</f>
        <v>39.930273224043717</v>
      </c>
      <c r="J5" s="1" t="s">
        <v>11</v>
      </c>
    </row>
    <row r="6" spans="1:10">
      <c r="A6" s="1" t="s">
        <v>34</v>
      </c>
      <c r="B6" s="21">
        <v>5</v>
      </c>
      <c r="C6" s="1" t="s">
        <v>35</v>
      </c>
      <c r="E6" s="3" t="s">
        <v>44</v>
      </c>
      <c r="I6" s="26">
        <f>I4*I5</f>
        <v>2395.8163934426229</v>
      </c>
      <c r="J6" s="1" t="s">
        <v>12</v>
      </c>
    </row>
    <row r="7" spans="1:10">
      <c r="A7" s="1" t="s">
        <v>2</v>
      </c>
      <c r="B7" s="21">
        <v>800</v>
      </c>
      <c r="C7" s="1" t="s">
        <v>36</v>
      </c>
      <c r="E7" s="3" t="s">
        <v>39</v>
      </c>
      <c r="I7" s="3">
        <f>B6*B7</f>
        <v>4000</v>
      </c>
      <c r="J7" s="1" t="s">
        <v>12</v>
      </c>
    </row>
    <row r="9" spans="1:10">
      <c r="A9" s="1" t="s">
        <v>26</v>
      </c>
      <c r="B9" s="22">
        <v>41228</v>
      </c>
      <c r="C9" s="1" t="s">
        <v>33</v>
      </c>
      <c r="E9" s="1" t="s">
        <v>6</v>
      </c>
    </row>
    <row r="10" spans="1:10">
      <c r="A10" s="1" t="s">
        <v>27</v>
      </c>
      <c r="B10" s="22">
        <v>41365</v>
      </c>
      <c r="C10" s="1" t="s">
        <v>33</v>
      </c>
      <c r="E10" s="1" t="s">
        <v>7</v>
      </c>
      <c r="I10" s="21">
        <v>0</v>
      </c>
      <c r="J10" s="1" t="s">
        <v>5</v>
      </c>
    </row>
    <row r="11" spans="1:10">
      <c r="A11" s="1" t="s">
        <v>28</v>
      </c>
      <c r="B11" s="4">
        <f>B10-B9</f>
        <v>137</v>
      </c>
      <c r="E11" s="1" t="s">
        <v>8</v>
      </c>
      <c r="I11" s="21">
        <v>0</v>
      </c>
      <c r="J11" s="1" t="s">
        <v>13</v>
      </c>
    </row>
    <row r="12" spans="1:10">
      <c r="B12" s="5"/>
      <c r="E12" s="3" t="s">
        <v>43</v>
      </c>
      <c r="F12" s="3"/>
      <c r="G12" s="3"/>
      <c r="H12" s="3"/>
      <c r="I12" s="3">
        <f>I10*(B3-B6)*B11*(I11/2000)</f>
        <v>0</v>
      </c>
      <c r="J12" s="1" t="s">
        <v>12</v>
      </c>
    </row>
    <row r="13" spans="1:10">
      <c r="A13" s="1" t="s">
        <v>15</v>
      </c>
      <c r="B13" s="23">
        <v>2.3E-2</v>
      </c>
      <c r="C13" s="1" t="s">
        <v>41</v>
      </c>
    </row>
    <row r="14" spans="1:10">
      <c r="A14" s="1" t="s">
        <v>16</v>
      </c>
      <c r="B14" s="23">
        <v>0.1</v>
      </c>
      <c r="C14" s="1" t="s">
        <v>17</v>
      </c>
    </row>
    <row r="15" spans="1:10">
      <c r="B15" s="6"/>
      <c r="E15" s="1" t="s">
        <v>14</v>
      </c>
      <c r="I15" s="21">
        <v>120</v>
      </c>
      <c r="J15" s="1" t="s">
        <v>13</v>
      </c>
    </row>
    <row r="16" spans="1:10">
      <c r="A16" s="1" t="s">
        <v>4</v>
      </c>
      <c r="B16" s="21">
        <v>0</v>
      </c>
      <c r="C16" s="1" t="s">
        <v>5</v>
      </c>
      <c r="E16" s="3" t="s">
        <v>22</v>
      </c>
      <c r="I16" s="7">
        <f>IF(B23 &gt; B18,0,(B18-B23)/2000*I15)</f>
        <v>1071.375</v>
      </c>
      <c r="J16" s="1" t="s">
        <v>12</v>
      </c>
    </row>
    <row r="18" spans="1:11">
      <c r="A18" s="1" t="s">
        <v>29</v>
      </c>
      <c r="B18" s="8">
        <f>((B4*B13)+(B4*B13*B14))/0.88*B11*(B3-B6)-IF((B16+I10)/B4*100 &lt; 0.7,0,((B16+I10)*(B3-B6)*B11)*0.8)</f>
        <v>137856.25</v>
      </c>
      <c r="C18" s="1" t="s">
        <v>1</v>
      </c>
      <c r="E18" s="19" t="s">
        <v>23</v>
      </c>
      <c r="F18" s="20"/>
      <c r="G18" s="10"/>
      <c r="H18" s="10"/>
      <c r="I18" s="10"/>
      <c r="J18" s="10"/>
      <c r="K18" s="11"/>
    </row>
    <row r="19" spans="1:11">
      <c r="E19" s="12" t="s">
        <v>19</v>
      </c>
      <c r="F19" s="13"/>
      <c r="G19" s="13"/>
      <c r="H19" s="13"/>
      <c r="I19" s="13"/>
      <c r="J19" s="13"/>
      <c r="K19" s="14">
        <f>B23/B18*B11</f>
        <v>119.25465838509317</v>
      </c>
    </row>
    <row r="20" spans="1:11">
      <c r="A20" s="1" t="s">
        <v>3</v>
      </c>
      <c r="B20" s="21">
        <v>160</v>
      </c>
      <c r="C20" s="1" t="s">
        <v>32</v>
      </c>
      <c r="E20" s="12" t="s">
        <v>20</v>
      </c>
      <c r="F20" s="13"/>
      <c r="G20" s="13"/>
      <c r="H20" s="13"/>
      <c r="I20" s="13"/>
      <c r="J20" s="13"/>
      <c r="K20" s="14">
        <f>B11-K19</f>
        <v>17.745341614906835</v>
      </c>
    </row>
    <row r="21" spans="1:11">
      <c r="A21" s="1" t="s">
        <v>0</v>
      </c>
      <c r="B21" s="21">
        <v>750</v>
      </c>
      <c r="C21" s="1" t="s">
        <v>1</v>
      </c>
      <c r="E21" s="12" t="s">
        <v>24</v>
      </c>
      <c r="F21" s="15"/>
      <c r="G21" s="15"/>
      <c r="H21" s="15"/>
      <c r="I21" s="15"/>
      <c r="J21" s="15"/>
      <c r="K21" s="14">
        <f>IF(ROUNDUP(B3*(1-(B23/B18)),0) &gt; 0,ROUNDUP(B3*(1-(B23/B18)),0),0)</f>
        <v>6</v>
      </c>
    </row>
    <row r="22" spans="1:11">
      <c r="E22" s="16" t="s">
        <v>40</v>
      </c>
      <c r="F22" s="17"/>
      <c r="G22" s="17"/>
      <c r="H22" s="17"/>
      <c r="I22" s="17"/>
      <c r="J22" s="17"/>
      <c r="K22" s="18">
        <f>(I6+I7-I12-I16)</f>
        <v>5324.4413934426229</v>
      </c>
    </row>
    <row r="23" spans="1:11">
      <c r="A23" s="1" t="s">
        <v>30</v>
      </c>
      <c r="B23" s="3">
        <f>B21*B20</f>
        <v>120000</v>
      </c>
      <c r="C23" s="1" t="s">
        <v>1</v>
      </c>
    </row>
    <row r="25" spans="1:11" ht="36" customHeight="1">
      <c r="A25" s="27" t="s">
        <v>31</v>
      </c>
      <c r="B25" s="27"/>
      <c r="C25" s="27"/>
      <c r="D25" s="27"/>
      <c r="E25" s="27"/>
      <c r="F25" s="27"/>
      <c r="G25" s="27"/>
      <c r="H25" s="27"/>
      <c r="I25" s="27"/>
      <c r="J25" s="27"/>
      <c r="K25" s="27"/>
    </row>
  </sheetData>
  <sheetProtection sheet="1" objects="1" scenarios="1"/>
  <mergeCells count="1">
    <mergeCell ref="A25:K25"/>
  </mergeCells>
  <pageMargins left="0.7" right="0.7" top="0.75" bottom="0.75" header="0.3" footer="0.3"/>
  <pageSetup scale="89" orientation="landscape" verticalDpi="0" r:id="rId1"/>
  <headerFooter>
    <oddHeader>&amp;R&amp;G</oddHeader>
    <oddFooter>&amp;L&amp;D&amp;T</oddFooter>
  </headerFooter>
  <customProperties>
    <customPr name="SSCSheetTrackingNo" r:id="rId2"/>
  </customProperties>
  <legacyDrawingHF r:id="rId3"/>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5"/>
  <cols>
    <col min="1" max="1" width="90.7109375" customWidth="1"/>
  </cols>
  <sheetData>
    <row r="1" spans="1:1" ht="150.75" customHeight="1">
      <c r="A1" s="9" t="s">
        <v>42</v>
      </c>
    </row>
  </sheetData>
  <sheetProtection sheet="1" objects="1" scenarios="1"/>
  <pageMargins left="0.7" right="0.7" top="0.75" bottom="0.75" header="0.3" footer="0.3"/>
  <customProperties>
    <customPr name="SSCSheetTrackingNo"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Balance</vt:lpstr>
      <vt:lpstr>Disclaimer</vt:lpstr>
    </vt:vector>
  </TitlesOfParts>
  <Company>University of Arkansas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Cow Herd Inventory and Hay Supply Decision Aid Spreadsheet (Excel)</dc:title>
  <dc:subject>Cow Herd Inventory and Hay Supply Decision Aid Spreadsheet (Excel)</dc:subject>
  <dc:creator>Shane Gadberry</dc:creator>
  <cp:keywords>arkansas,division,agriculture,cow herd,inventory,hay,supply,dcision aid,spreadsheet,excel</cp:keywords>
  <cp:lastModifiedBy>uaex</cp:lastModifiedBy>
  <cp:lastPrinted>2011-07-06T20:10:42Z</cp:lastPrinted>
  <dcterms:created xsi:type="dcterms:W3CDTF">2010-10-25T17:37:02Z</dcterms:created>
  <dcterms:modified xsi:type="dcterms:W3CDTF">2012-07-19T17:37:49Z</dcterms:modified>
</cp:coreProperties>
</file>