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23125AB4-B8A4-47A2-80F8-72020E208F62}" xr6:coauthVersionLast="47" xr6:coauthVersionMax="47" xr10:uidLastSave="{00000000-0000-0000-0000-000000000000}"/>
  <bookViews>
    <workbookView xWindow="13545" yWindow="630" windowWidth="21405" windowHeight="14760" activeTab="1" xr2:uid="{D4579DD4-2C37-4DA9-8D90-EB77DB5685B3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7" i="1" l="1"/>
  <c r="F16" i="1"/>
  <c r="F15" i="1"/>
  <c r="F14" i="1"/>
  <c r="F13" i="1"/>
  <c r="F12" i="1"/>
  <c r="F11" i="1"/>
  <c r="F10" i="1"/>
  <c r="F9" i="1"/>
  <c r="F8" i="1"/>
  <c r="F7" i="1"/>
  <c r="F6" i="1"/>
  <c r="F3" i="1" l="1"/>
  <c r="F48" i="1"/>
  <c r="F47" i="1"/>
  <c r="F43" i="1"/>
  <c r="F41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E4" i="1"/>
  <c r="D4" i="1"/>
  <c r="F29" i="1" l="1"/>
  <c r="F40" i="1"/>
  <c r="F49" i="1"/>
  <c r="F50" i="1" s="1"/>
  <c r="F28" i="1"/>
  <c r="F36" i="1" l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0C0FBA41-2074-47DD-A2FE-7145ADDEB1A7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F4E37051-74CA-4834-A759-7C7DC4C2D0B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12.8 oz Outlook at $0.87/oz
</t>
        </r>
      </text>
    </comment>
    <comment ref="F14" authorId="0" shapeId="0" xr:uid="{76EFCE06-25E7-4ED4-9BBD-A2812C9FEFED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2B2F7278-D4E1-4593-A3C9-686FBF49EB79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<sst xmlns="http://schemas.openxmlformats.org/spreadsheetml/2006/main" count="170" uniqueCount="111">
  <si>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</si>
  <si>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</si>
  <si>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</si>
  <si>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</si>
  <si>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</si>
  <si>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</si>
  <si>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</si>
  <si>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</si>
  <si>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</si>
  <si>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</si>
  <si>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</si>
  <si>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</si>
  <si>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</si>
  <si>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</si>
  <si>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</si>
  <si>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</si>
  <si>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</si>
  <si>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</si>
  <si>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</si>
  <si>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</si>
  <si>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</si>
  <si>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</si>
  <si>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</si>
  <si>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</si>
  <si>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</si>
  <si>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</si>
  <si>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</si>
  <si>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</si>
  <si>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</si>
  <si>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</si>
  <si>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</si>
  <si>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</si>
  <si>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</si>
  <si>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</si>
  <si>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</si>
  <si>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</si>
  <si>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</si>
  <si>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</si>
  <si>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</si>
  <si>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</si>
  <si>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</si>
  <si>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Table A-45. Soybean Field Activities, RR2Xtend, Flood Irrigation</t>
  </si>
  <si>
    <t>Field Trip</t>
  </si>
  <si>
    <t>Width</t>
  </si>
  <si>
    <t>Activity</t>
  </si>
  <si>
    <t>RR2Xtend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</si>
  <si>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</si>
  <si>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</si>
  <si>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</si>
  <si>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</si>
  <si>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</si>
  <si>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</si>
  <si>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</si>
  <si>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</si>
  <si>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</si>
  <si>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</si>
  <si>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>32 oz Glyphosate, 32 oz 2,4-D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</si>
  <si>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</si>
  <si>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</si>
  <si>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</si>
  <si>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</si>
  <si>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</si>
  <si>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</si>
  <si>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</si>
  <si>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</si>
  <si>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</si>
  <si>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</si>
  <si>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8 oz Metribuzin, 56.5 oz Tavium</t>
  </si>
  <si>
    <t>22 oz Xtendimax, 3.5 oz Zidua SC</t>
  </si>
  <si>
    <t>Make Levees</t>
  </si>
  <si>
    <t>One Round-Trip</t>
  </si>
  <si>
    <t>Remove Levees</t>
  </si>
  <si>
    <t>32 oz Glyphosate,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</si>
  <si>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</si>
  <si>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</si>
  <si>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</si>
  <si>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</si>
  <si>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</si>
  <si>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</si>
  <si>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</si>
  <si>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</si>
  <si>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</si>
  <si>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</si>
  <si>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</si>
  <si>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</si>
  <si>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</si>
  <si>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</si>
  <si>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</si>
  <si>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</si>
  <si>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</si>
  <si>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</si>
  <si>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</si>
  <si>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</si>
  <si>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</si>
  <si>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</si>
  <si>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</si>
  <si>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</si>
  <si>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</si>
  <si>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</si>
  <si>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</si>
  <si>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</si>
  <si>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</si>
  <si>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</si>
  <si>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</si>
  <si>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</si>
  <si>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</si>
  <si>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</si>
  <si>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Thous</t>
  </si>
  <si>
    <t>Lbs/ac</t>
  </si>
  <si>
    <t xml:space="preserve"> </t>
  </si>
  <si>
    <t>Table 50. 2023 Soybean Enterprise Budget, RR2Xtend,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</si>
</sst>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15" xfId="0" applyFont="1" applyFill="1" applyBorder="1"/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25" xfId="0" applyFont="1" applyFill="1" applyBorder="1"/>
    <xf numFmtId="0" fontId="17" fillId="3" borderId="26" xfId="0" applyFont="1" applyFill="1" applyBorder="1" applyAlignment="1">
      <alignment horizontal="center"/>
    </xf>
    <xf numFmtId="0" fontId="17" fillId="3" borderId="26" xfId="0" applyFont="1" applyFill="1" applyBorder="1"/>
    <xf numFmtId="167" fontId="17" fillId="3" borderId="26" xfId="0" applyNumberFormat="1" applyFont="1" applyFill="1" applyBorder="1" applyAlignment="1">
      <alignment horizontal="center"/>
    </xf>
    <xf numFmtId="0" fontId="18" fillId="3" borderId="0" xfId="0" applyFont="1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indent="1"/>
    </xf>
    <xf numFmtId="4" fontId="9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5_SoybeanRR2Xtend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2.5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2.75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2.9528276942355891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4.8721656954887225</v>
          </cell>
          <cell r="H26" t="str">
            <v>$/ac-in</v>
          </cell>
        </row>
        <row r="27">
          <cell r="A27" t="str">
            <v>Energy Cost</v>
          </cell>
          <cell r="B27">
            <v>35.433932330827069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58.465988345864673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3.2481104636591485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5.6029905498120307</v>
          </cell>
          <cell r="H30"/>
        </row>
        <row r="31">
          <cell r="A31"/>
          <cell r="B31">
            <v>38.97732556390978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67.235886597744368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2.9528276942355891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  <row r="18">
          <cell r="B18" t="str">
            <v xml:space="preserve"> </v>
          </cell>
        </row>
      </sheetData>
      <sheetData sheetId="22"/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C6FD-A413-42ED-A871-68ACE8865E50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7.42578125" bestFit="1" customWidth="1"/>
    <col min="5" max="5" width="20.7109375" bestFit="1" customWidth="1"/>
  </cols>
  <sheetData>
    <row r="1" spans="1:26" ht="15.75" customHeight="1" thickBot="1" x14ac:dyDescent="0.3">
      <c r="A1" s="113"/>
      <c r="B1" s="113"/>
      <c r="C1" s="46"/>
      <c r="D1" s="4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4" t="s">
        <v>41</v>
      </c>
      <c r="B2" s="115"/>
      <c r="C2" s="115"/>
      <c r="D2" s="115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42</v>
      </c>
      <c r="B3" s="49" t="s">
        <v>43</v>
      </c>
      <c r="C3" s="50" t="s">
        <v>44</v>
      </c>
      <c r="D3" s="51" t="s">
        <v>45</v>
      </c>
      <c r="E3" s="51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2" t="s">
        <v>47</v>
      </c>
      <c r="B4" s="53" t="s">
        <v>48</v>
      </c>
      <c r="C4" s="54" t="s">
        <v>49</v>
      </c>
      <c r="D4" s="55"/>
      <c r="E4" s="56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7" t="s">
        <v>50</v>
      </c>
      <c r="B5" s="58" t="s">
        <v>51</v>
      </c>
      <c r="C5" s="59" t="s">
        <v>49</v>
      </c>
      <c r="D5" s="60"/>
      <c r="E5" s="61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52</v>
      </c>
      <c r="B6" s="58"/>
      <c r="C6" s="59" t="s">
        <v>49</v>
      </c>
      <c r="D6" s="63"/>
      <c r="E6" s="61">
        <v>0.26198756088289232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7" t="s">
        <v>53</v>
      </c>
      <c r="B7" s="64" t="s">
        <v>54</v>
      </c>
      <c r="C7" s="59" t="s">
        <v>55</v>
      </c>
      <c r="D7" s="63" t="s">
        <v>56</v>
      </c>
      <c r="E7" s="61">
        <v>15.078978698767443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7" t="s">
        <v>50</v>
      </c>
      <c r="B8" s="58" t="s">
        <v>51</v>
      </c>
      <c r="C8" s="65" t="s">
        <v>57</v>
      </c>
      <c r="D8" s="63"/>
      <c r="E8" s="61">
        <v>4.0895562218247692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7" t="s">
        <v>58</v>
      </c>
      <c r="B9" s="58" t="s">
        <v>59</v>
      </c>
      <c r="C9" s="65" t="s">
        <v>57</v>
      </c>
      <c r="D9" s="63"/>
      <c r="E9" s="61">
        <v>4.3321615363412338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6" t="s">
        <v>60</v>
      </c>
      <c r="B10" s="67" t="s">
        <v>61</v>
      </c>
      <c r="C10" s="63" t="s">
        <v>62</v>
      </c>
      <c r="D10" s="63" t="s">
        <v>63</v>
      </c>
      <c r="E10" s="61">
        <v>89.32412279992036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7" t="s">
        <v>64</v>
      </c>
      <c r="B11" s="58" t="s">
        <v>61</v>
      </c>
      <c r="C11" s="63" t="s">
        <v>65</v>
      </c>
      <c r="D11" s="63" t="s">
        <v>66</v>
      </c>
      <c r="E11" s="61">
        <v>94.064116499658184</v>
      </c>
      <c r="F11" s="3"/>
      <c r="G11" s="3"/>
      <c r="H11" s="3"/>
      <c r="I11" s="6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7" t="s">
        <v>53</v>
      </c>
      <c r="B12" s="64" t="s">
        <v>54</v>
      </c>
      <c r="C12" s="63" t="s">
        <v>15</v>
      </c>
      <c r="D12" s="63" t="s">
        <v>67</v>
      </c>
      <c r="E12" s="61">
        <v>38.928978698767445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7" t="s">
        <v>53</v>
      </c>
      <c r="B13" s="64" t="s">
        <v>54</v>
      </c>
      <c r="C13" s="63" t="s">
        <v>15</v>
      </c>
      <c r="D13" s="69" t="s">
        <v>68</v>
      </c>
      <c r="E13" s="61">
        <v>31.353978698767442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7" t="s">
        <v>69</v>
      </c>
      <c r="B14" s="58"/>
      <c r="C14" s="63" t="s">
        <v>70</v>
      </c>
      <c r="D14" s="63"/>
      <c r="E14" s="61">
        <v>1.6370246678433582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7" t="s">
        <v>71</v>
      </c>
      <c r="B15" s="58"/>
      <c r="C15" s="63"/>
      <c r="D15" s="63"/>
      <c r="E15" s="61">
        <v>0.69025402911325995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7" t="s">
        <v>53</v>
      </c>
      <c r="B16" s="64" t="s">
        <v>54</v>
      </c>
      <c r="C16" s="59" t="s">
        <v>15</v>
      </c>
      <c r="D16" s="69" t="s">
        <v>72</v>
      </c>
      <c r="E16" s="61">
        <v>20.902978698767445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7" t="s">
        <v>69</v>
      </c>
      <c r="B17" s="58"/>
      <c r="C17" s="63" t="s">
        <v>70</v>
      </c>
      <c r="D17" s="63"/>
      <c r="E17" s="61">
        <v>1.6370246678433582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7" t="s">
        <v>73</v>
      </c>
      <c r="B18" s="64"/>
      <c r="C18" s="63" t="s">
        <v>16</v>
      </c>
      <c r="D18" s="63" t="s">
        <v>74</v>
      </c>
      <c r="E18" s="61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7" t="s">
        <v>73</v>
      </c>
      <c r="B19" s="64"/>
      <c r="C19" s="63" t="s">
        <v>75</v>
      </c>
      <c r="D19" s="63" t="s">
        <v>76</v>
      </c>
      <c r="E19" s="61">
        <v>33.9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0" t="s">
        <v>71</v>
      </c>
      <c r="B20" s="71"/>
      <c r="C20" s="72"/>
      <c r="D20" s="63"/>
      <c r="E20" s="61">
        <v>0.69025402911325995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6" t="s">
        <v>77</v>
      </c>
      <c r="B21" s="67" t="s">
        <v>78</v>
      </c>
      <c r="C21" s="51" t="s">
        <v>79</v>
      </c>
      <c r="D21" s="73"/>
      <c r="E21" s="74">
        <v>19.864776442959776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6" t="s">
        <v>80</v>
      </c>
      <c r="B22" s="67" t="s">
        <v>81</v>
      </c>
      <c r="C22" s="75" t="s">
        <v>79</v>
      </c>
      <c r="D22" s="76"/>
      <c r="E22" s="77">
        <v>2.1145772554998725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78" t="s">
        <v>82</v>
      </c>
      <c r="B23" s="79"/>
      <c r="C23" s="80" t="s">
        <v>79</v>
      </c>
      <c r="D23" s="81"/>
      <c r="E23" s="82">
        <v>7.3807017801483923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3" t="s">
        <v>83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A187-1EB0-4412-9148-B6C5F6C5BB2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4" t="s">
        <v>110</v>
      </c>
      <c r="B1" s="104"/>
      <c r="C1" s="104"/>
      <c r="D1" s="104"/>
      <c r="E1" s="104"/>
      <c r="F1" s="105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4" t="s">
        <v>0</v>
      </c>
      <c r="B2" s="102" t="s">
        <v>1</v>
      </c>
      <c r="C2" s="102" t="s">
        <v>2</v>
      </c>
      <c r="D2" s="102" t="s">
        <v>3</v>
      </c>
      <c r="E2" s="102" t="s">
        <v>4</v>
      </c>
      <c r="F2" s="102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3" t="s">
        <v>7</v>
      </c>
      <c r="B3" s="6">
        <v>1</v>
      </c>
      <c r="C3" s="89" t="s">
        <v>106</v>
      </c>
      <c r="D3" s="7">
        <v>60</v>
      </c>
      <c r="E3" s="8">
        <v>13.6</v>
      </c>
      <c r="F3" s="91">
        <f>D3*E3*B3</f>
        <v>816</v>
      </c>
      <c r="G3" s="9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5"/>
      <c r="B4" s="88"/>
      <c r="C4" s="89"/>
      <c r="D4" s="90" t="str">
        <f>IF([1]A2_Budget_Look_Up!B7=1,[1]C1_Messages_Indicators!B15," ")</f>
        <v xml:space="preserve"> </v>
      </c>
      <c r="E4" s="95" t="str">
        <f>IF(AND([1]A2_Budget_Look_Up!B7=1,[1]Seed_Chemical!I7=0,[1]Seed_Chemical!I8=0,D3&gt;0),SUM(F39:F41)/D4,[1]C1_Messages_Indicators!B18)</f>
        <v xml:space="preserve"> </v>
      </c>
      <c r="F4" s="91"/>
      <c r="G4" s="10"/>
      <c r="H4" s="3"/>
      <c r="I4" s="2"/>
      <c r="J4" s="2"/>
      <c r="K4" s="2"/>
      <c r="L4" s="2"/>
      <c r="M4" s="3"/>
      <c r="N4" s="3"/>
      <c r="O4" s="3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.25" customHeight="1" x14ac:dyDescent="0.25">
      <c r="A5" s="84" t="s">
        <v>8</v>
      </c>
      <c r="B5" s="85"/>
      <c r="C5" s="101" t="s">
        <v>2</v>
      </c>
      <c r="D5" s="101" t="s">
        <v>9</v>
      </c>
      <c r="E5" s="102" t="s">
        <v>10</v>
      </c>
      <c r="F5" s="101" t="s">
        <v>11</v>
      </c>
      <c r="G5" s="10"/>
      <c r="H5" s="3"/>
      <c r="I5" s="2"/>
      <c r="J5" s="2"/>
      <c r="K5" s="2"/>
      <c r="L5" s="2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85" t="s">
        <v>12</v>
      </c>
      <c r="B6" s="6">
        <v>1</v>
      </c>
      <c r="C6" s="99" t="s">
        <v>107</v>
      </c>
      <c r="D6" s="100">
        <v>150</v>
      </c>
      <c r="E6" s="95">
        <v>0.55000000000000004</v>
      </c>
      <c r="F6" s="91">
        <f>D6*E6*B6</f>
        <v>82.5</v>
      </c>
      <c r="G6" s="10"/>
      <c r="H6" s="3"/>
      <c r="I6" s="2"/>
      <c r="J6" s="2"/>
      <c r="K6" s="2"/>
      <c r="L6" s="2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85" t="s">
        <v>13</v>
      </c>
      <c r="B7" s="6">
        <v>1</v>
      </c>
      <c r="C7" s="89" t="s">
        <v>108</v>
      </c>
      <c r="D7" s="95">
        <v>0</v>
      </c>
      <c r="E7" s="13">
        <v>0.4</v>
      </c>
      <c r="F7" s="91">
        <f t="shared" ref="F7:F17" si="0">D7*E7*B7</f>
        <v>0</v>
      </c>
      <c r="G7" s="10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5" t="s">
        <v>84</v>
      </c>
      <c r="B8" s="6">
        <v>1</v>
      </c>
      <c r="C8" s="89" t="s">
        <v>108</v>
      </c>
      <c r="D8" s="95">
        <v>90</v>
      </c>
      <c r="E8" s="13">
        <v>0.44500000000000001</v>
      </c>
      <c r="F8" s="91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5" t="s">
        <v>85</v>
      </c>
      <c r="B9" s="6">
        <v>1</v>
      </c>
      <c r="C9" s="89" t="s">
        <v>108</v>
      </c>
      <c r="D9" s="95">
        <v>100</v>
      </c>
      <c r="E9" s="13">
        <v>0.41499999999999998</v>
      </c>
      <c r="F9" s="91">
        <f t="shared" si="0"/>
        <v>41.5</v>
      </c>
      <c r="G9" s="9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5" t="s">
        <v>86</v>
      </c>
      <c r="B10" s="6">
        <v>1</v>
      </c>
      <c r="C10" s="89" t="s">
        <v>108</v>
      </c>
      <c r="D10" s="95">
        <v>0</v>
      </c>
      <c r="E10" s="13">
        <v>0.23499999999999999</v>
      </c>
      <c r="F10" s="91">
        <f t="shared" si="0"/>
        <v>0</v>
      </c>
      <c r="G10" s="14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5" t="s">
        <v>87</v>
      </c>
      <c r="B11" s="6">
        <v>1</v>
      </c>
      <c r="C11" s="89" t="s">
        <v>108</v>
      </c>
      <c r="D11" s="95">
        <v>0</v>
      </c>
      <c r="E11" s="13">
        <v>1.28</v>
      </c>
      <c r="F11" s="91">
        <f t="shared" si="0"/>
        <v>0</v>
      </c>
      <c r="G11" s="107"/>
      <c r="H11" s="108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5" t="s">
        <v>88</v>
      </c>
      <c r="B12" s="6">
        <v>1</v>
      </c>
      <c r="C12" s="89" t="s">
        <v>14</v>
      </c>
      <c r="D12" s="89">
        <v>1</v>
      </c>
      <c r="E12" s="95">
        <v>0</v>
      </c>
      <c r="F12" s="91">
        <f t="shared" si="0"/>
        <v>0</v>
      </c>
      <c r="G12" s="14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5" t="s">
        <v>15</v>
      </c>
      <c r="B13" s="6">
        <v>1</v>
      </c>
      <c r="C13" s="89" t="s">
        <v>14</v>
      </c>
      <c r="D13" s="89">
        <v>1</v>
      </c>
      <c r="E13" s="95">
        <v>86.83</v>
      </c>
      <c r="F13" s="91">
        <f t="shared" si="0"/>
        <v>86.83</v>
      </c>
      <c r="G13" s="9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5" t="s">
        <v>16</v>
      </c>
      <c r="B14" s="6">
        <v>1</v>
      </c>
      <c r="C14" s="89" t="s">
        <v>14</v>
      </c>
      <c r="D14" s="89">
        <v>1</v>
      </c>
      <c r="E14" s="95">
        <v>21.419999999999998</v>
      </c>
      <c r="F14" s="91">
        <f t="shared" si="0"/>
        <v>21.419999999999998</v>
      </c>
      <c r="G14" s="14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5" t="s">
        <v>75</v>
      </c>
      <c r="B15" s="6">
        <v>1</v>
      </c>
      <c r="C15" s="89" t="s">
        <v>14</v>
      </c>
      <c r="D15" s="89">
        <v>1</v>
      </c>
      <c r="E15" s="95">
        <v>25.9</v>
      </c>
      <c r="F15" s="91">
        <f t="shared" si="0"/>
        <v>25.9</v>
      </c>
      <c r="G15" s="14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5" t="s">
        <v>89</v>
      </c>
      <c r="B16" s="6">
        <v>1</v>
      </c>
      <c r="C16" s="89" t="s">
        <v>14</v>
      </c>
      <c r="D16" s="89">
        <v>1</v>
      </c>
      <c r="E16" s="95">
        <v>0</v>
      </c>
      <c r="F16" s="91">
        <f t="shared" si="0"/>
        <v>0</v>
      </c>
      <c r="G16" s="16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5" t="s">
        <v>89</v>
      </c>
      <c r="B17" s="6">
        <v>1</v>
      </c>
      <c r="C17" s="89" t="s">
        <v>14</v>
      </c>
      <c r="D17" s="89">
        <v>1</v>
      </c>
      <c r="E17" s="95">
        <v>0</v>
      </c>
      <c r="F17" s="91">
        <f t="shared" si="0"/>
        <v>0</v>
      </c>
      <c r="G17" s="16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5" t="s">
        <v>90</v>
      </c>
      <c r="B18" s="85"/>
      <c r="C18" s="89"/>
      <c r="D18" s="89"/>
      <c r="E18" s="95"/>
      <c r="F18" s="95"/>
      <c r="G18" s="16"/>
      <c r="H18" s="2"/>
      <c r="I18" s="2"/>
      <c r="J18" s="2"/>
      <c r="K18" s="2"/>
      <c r="L18" s="2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6" t="s">
        <v>91</v>
      </c>
      <c r="B19" s="6">
        <v>1</v>
      </c>
      <c r="C19" s="89" t="s">
        <v>14</v>
      </c>
      <c r="D19" s="21">
        <v>0</v>
      </c>
      <c r="E19" s="22">
        <v>8</v>
      </c>
      <c r="F19" s="91">
        <f>D19*E19*B19</f>
        <v>0</v>
      </c>
      <c r="G19" s="14"/>
      <c r="H19" s="2"/>
      <c r="I19" s="2"/>
      <c r="J19" s="2"/>
      <c r="K19" s="2"/>
      <c r="L19" s="2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6" t="s">
        <v>92</v>
      </c>
      <c r="B20" s="6">
        <v>1</v>
      </c>
      <c r="C20" s="89" t="s">
        <v>14</v>
      </c>
      <c r="D20" s="24">
        <v>2</v>
      </c>
      <c r="E20" s="22">
        <v>8</v>
      </c>
      <c r="F20" s="91">
        <f>D20*E20*B20</f>
        <v>16</v>
      </c>
      <c r="G20" s="14"/>
      <c r="H20" s="2"/>
      <c r="I20" s="2"/>
      <c r="J20" s="2"/>
      <c r="K20" s="2"/>
      <c r="L20" s="2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6" t="s">
        <v>93</v>
      </c>
      <c r="B21" s="6">
        <v>1</v>
      </c>
      <c r="C21" s="89" t="s">
        <v>108</v>
      </c>
      <c r="D21" s="24">
        <v>0</v>
      </c>
      <c r="E21" s="25">
        <v>0.08</v>
      </c>
      <c r="F21" s="91">
        <f>D21*E21*B21</f>
        <v>0</v>
      </c>
      <c r="G21" s="14"/>
      <c r="H21" s="2"/>
      <c r="I21" s="2"/>
      <c r="J21" s="2"/>
      <c r="K21" s="2"/>
      <c r="L21" s="2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6" t="s">
        <v>94</v>
      </c>
      <c r="B22" s="6">
        <v>1</v>
      </c>
      <c r="C22" s="89" t="s">
        <v>14</v>
      </c>
      <c r="D22" s="24">
        <v>0</v>
      </c>
      <c r="E22" s="22">
        <v>8</v>
      </c>
      <c r="F22" s="91">
        <f>D22*E22*B22</f>
        <v>0</v>
      </c>
      <c r="G22" s="14"/>
      <c r="H22" s="2"/>
      <c r="I22" s="2"/>
      <c r="J22" s="2"/>
      <c r="K22" s="2"/>
      <c r="L22" s="2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5" t="s">
        <v>17</v>
      </c>
      <c r="B23" s="85"/>
      <c r="C23" s="85"/>
      <c r="D23" s="85"/>
      <c r="E23" s="85"/>
      <c r="F23" s="85"/>
      <c r="G23" s="14"/>
      <c r="H23" s="2"/>
      <c r="I23" s="2"/>
      <c r="J23" s="2"/>
      <c r="K23" s="2"/>
      <c r="L23" s="2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5" t="s">
        <v>18</v>
      </c>
      <c r="B24" s="6">
        <v>1</v>
      </c>
      <c r="C24" s="89" t="s">
        <v>19</v>
      </c>
      <c r="D24" s="13">
        <v>4.3519787915093611</v>
      </c>
      <c r="E24" s="28">
        <v>4.5</v>
      </c>
      <c r="F24" s="91">
        <f t="shared" ref="F24:F35" si="1">D24*E24*B24</f>
        <v>19.583904561792124</v>
      </c>
      <c r="G24" s="29"/>
      <c r="H24" s="2"/>
      <c r="I24" s="2"/>
      <c r="J24" s="2"/>
      <c r="K24" s="2"/>
      <c r="L24" s="2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5" t="s">
        <v>20</v>
      </c>
      <c r="B25" s="6">
        <v>1</v>
      </c>
      <c r="C25" s="89" t="s">
        <v>14</v>
      </c>
      <c r="D25" s="89">
        <v>1</v>
      </c>
      <c r="E25" s="95">
        <v>11.4</v>
      </c>
      <c r="F25" s="91">
        <f t="shared" si="1"/>
        <v>11.4</v>
      </c>
      <c r="G25" s="14"/>
      <c r="H25" s="2"/>
      <c r="I25" s="2"/>
      <c r="J25" s="2"/>
      <c r="K25" s="2"/>
      <c r="L25" s="2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5" t="s">
        <v>21</v>
      </c>
      <c r="B26" s="6">
        <v>1</v>
      </c>
      <c r="C26" s="89" t="s">
        <v>19</v>
      </c>
      <c r="D26" s="13">
        <v>2.0274973147153599</v>
      </c>
      <c r="E26" s="28">
        <v>4.5</v>
      </c>
      <c r="F26" s="91">
        <f t="shared" si="1"/>
        <v>9.1237379162191203</v>
      </c>
      <c r="G26" s="14"/>
      <c r="H26" s="2"/>
      <c r="I26" s="2"/>
      <c r="J26" s="2"/>
      <c r="K26" s="2"/>
      <c r="L26" s="2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5" t="s">
        <v>22</v>
      </c>
      <c r="B27" s="6">
        <v>1</v>
      </c>
      <c r="C27" s="89" t="s">
        <v>14</v>
      </c>
      <c r="D27" s="89">
        <v>1</v>
      </c>
      <c r="E27" s="95">
        <v>7.76</v>
      </c>
      <c r="F27" s="91">
        <f t="shared" si="1"/>
        <v>7.76</v>
      </c>
      <c r="G27" s="16"/>
      <c r="H27" s="2"/>
      <c r="I27" s="2"/>
      <c r="J27" s="2"/>
      <c r="K27" s="2"/>
      <c r="L27" s="2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5" t="s">
        <v>23</v>
      </c>
      <c r="B28" s="6">
        <v>1</v>
      </c>
      <c r="C28" s="89" t="s">
        <v>24</v>
      </c>
      <c r="D28" s="30">
        <v>12</v>
      </c>
      <c r="E28" s="95">
        <v>5.3150898496240604</v>
      </c>
      <c r="F28" s="91">
        <f t="shared" si="1"/>
        <v>63.781078195488725</v>
      </c>
      <c r="G28" s="16"/>
      <c r="H28" s="2"/>
      <c r="I28" s="2"/>
      <c r="J28" s="2"/>
      <c r="K28" s="2"/>
      <c r="L28" s="2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5" t="s">
        <v>25</v>
      </c>
      <c r="B29" s="88"/>
      <c r="C29" s="89" t="s">
        <v>24</v>
      </c>
      <c r="D29" s="98">
        <v>12</v>
      </c>
      <c r="E29" s="95">
        <v>0.24010416666666667</v>
      </c>
      <c r="F29" s="91">
        <f>D29*E29</f>
        <v>2.8812500000000001</v>
      </c>
      <c r="G29" s="14"/>
      <c r="H29" s="2"/>
      <c r="I29" s="2"/>
      <c r="J29" s="2"/>
      <c r="K29" s="2"/>
      <c r="L29" s="2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5" t="s">
        <v>26</v>
      </c>
      <c r="B30" s="6">
        <v>1</v>
      </c>
      <c r="C30" s="89" t="s">
        <v>14</v>
      </c>
      <c r="D30" s="31">
        <v>1</v>
      </c>
      <c r="E30" s="22">
        <v>3.88</v>
      </c>
      <c r="F30" s="91">
        <f t="shared" si="1"/>
        <v>3.88</v>
      </c>
      <c r="G30" s="14"/>
      <c r="H30" s="2"/>
      <c r="I30" s="2"/>
      <c r="J30" s="2"/>
      <c r="K30" s="2"/>
      <c r="L30" s="2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5" t="s">
        <v>95</v>
      </c>
      <c r="B31" s="6">
        <v>1</v>
      </c>
      <c r="C31" s="89" t="s">
        <v>14</v>
      </c>
      <c r="D31" s="31">
        <v>1</v>
      </c>
      <c r="E31" s="22">
        <v>0</v>
      </c>
      <c r="F31" s="91">
        <f t="shared" si="1"/>
        <v>0</v>
      </c>
      <c r="G31" s="14"/>
      <c r="H31" s="2"/>
      <c r="I31" s="2"/>
      <c r="J31" s="2"/>
      <c r="K31" s="2"/>
      <c r="L31" s="2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5" t="s">
        <v>27</v>
      </c>
      <c r="B32" s="6">
        <v>1</v>
      </c>
      <c r="C32" s="89" t="s">
        <v>28</v>
      </c>
      <c r="D32" s="13">
        <v>0.82721988946211633</v>
      </c>
      <c r="E32" s="34">
        <v>12.45</v>
      </c>
      <c r="F32" s="91">
        <f t="shared" si="1"/>
        <v>10.298887623803347</v>
      </c>
      <c r="G32" s="14"/>
      <c r="H32" s="2"/>
      <c r="I32" s="2"/>
      <c r="J32" s="2"/>
      <c r="K32" s="2"/>
      <c r="L32" s="2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5" t="s">
        <v>29</v>
      </c>
      <c r="B33" s="6">
        <v>1</v>
      </c>
      <c r="C33" s="89" t="s">
        <v>14</v>
      </c>
      <c r="D33" s="31">
        <v>1</v>
      </c>
      <c r="E33" s="22">
        <v>6.5</v>
      </c>
      <c r="F33" s="91">
        <f t="shared" si="1"/>
        <v>6.5</v>
      </c>
      <c r="G33" s="14"/>
      <c r="H33" s="2"/>
      <c r="I33" s="2"/>
      <c r="J33" s="2"/>
      <c r="K33" s="2"/>
      <c r="L33" s="2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5" t="s">
        <v>96</v>
      </c>
      <c r="B34" s="6">
        <v>1</v>
      </c>
      <c r="C34" s="89" t="s">
        <v>14</v>
      </c>
      <c r="D34" s="31">
        <v>1</v>
      </c>
      <c r="E34" s="22">
        <v>0</v>
      </c>
      <c r="F34" s="91">
        <f t="shared" si="1"/>
        <v>0</v>
      </c>
      <c r="G34" s="16"/>
      <c r="H34" s="2"/>
      <c r="I34" s="2"/>
      <c r="J34" s="2"/>
      <c r="K34" s="2"/>
      <c r="L34" s="2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5" t="s">
        <v>30</v>
      </c>
      <c r="B35" s="6">
        <v>1</v>
      </c>
      <c r="C35" s="89" t="s">
        <v>14</v>
      </c>
      <c r="D35" s="31">
        <v>1</v>
      </c>
      <c r="E35" s="22">
        <v>4.8</v>
      </c>
      <c r="F35" s="91">
        <f t="shared" si="1"/>
        <v>4.8</v>
      </c>
      <c r="G35" s="14"/>
      <c r="H35" s="2"/>
      <c r="I35" s="2"/>
      <c r="J35" s="2"/>
      <c r="K35" s="2"/>
      <c r="L35" s="2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5" t="s">
        <v>97</v>
      </c>
      <c r="B36" s="6">
        <v>1</v>
      </c>
      <c r="C36" s="89" t="s">
        <v>31</v>
      </c>
      <c r="D36" s="28">
        <v>7</v>
      </c>
      <c r="E36" s="91">
        <f>SUM(F6:F35)</f>
        <v>454.20885829730327</v>
      </c>
      <c r="F36" s="91">
        <f>((D36/100)*0.5*SUM(F6:F35)*B36)</f>
        <v>15.897310040405616</v>
      </c>
      <c r="G36" s="14"/>
      <c r="H36" s="2"/>
      <c r="I36" s="2"/>
      <c r="J36" s="2"/>
      <c r="K36" s="2"/>
      <c r="L36" s="2"/>
      <c r="M36" s="23"/>
      <c r="N36" s="2"/>
      <c r="O36" s="18"/>
      <c r="P36" s="39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5" t="s">
        <v>32</v>
      </c>
      <c r="B37" s="6">
        <v>1</v>
      </c>
      <c r="C37" s="89" t="s">
        <v>14</v>
      </c>
      <c r="D37" s="28">
        <v>0</v>
      </c>
      <c r="E37" s="22">
        <v>0</v>
      </c>
      <c r="F37" s="91">
        <f>D37*E37*B37</f>
        <v>0</v>
      </c>
      <c r="G37" s="14"/>
      <c r="H37" s="2"/>
      <c r="I37" s="2"/>
      <c r="J37" s="2"/>
      <c r="K37" s="2"/>
      <c r="L37" s="2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5" t="s">
        <v>98</v>
      </c>
      <c r="B38" s="97"/>
      <c r="C38" s="89"/>
      <c r="D38" s="90" t="s">
        <v>109</v>
      </c>
      <c r="E38" s="90" t="s">
        <v>109</v>
      </c>
      <c r="F38" s="91"/>
      <c r="G38" s="14"/>
      <c r="H38" s="2"/>
      <c r="I38" s="2"/>
      <c r="J38" s="2"/>
      <c r="K38" s="2"/>
      <c r="L38" s="2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6" t="s">
        <v>99</v>
      </c>
      <c r="B39" s="6">
        <v>1</v>
      </c>
      <c r="C39" s="89" t="s">
        <v>106</v>
      </c>
      <c r="D39" s="95">
        <v>60</v>
      </c>
      <c r="E39" s="22">
        <v>0</v>
      </c>
      <c r="F39" s="91">
        <f>D39*E39*B39</f>
        <v>0</v>
      </c>
      <c r="G39" s="14"/>
      <c r="H39" s="2"/>
      <c r="I39" s="2"/>
      <c r="J39" s="2"/>
      <c r="K39" s="2"/>
      <c r="L39" s="2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6" t="s">
        <v>100</v>
      </c>
      <c r="B40" s="6">
        <v>1</v>
      </c>
      <c r="C40" s="89" t="s">
        <v>106</v>
      </c>
      <c r="D40" s="90">
        <v>60</v>
      </c>
      <c r="E40" s="22">
        <v>0.27</v>
      </c>
      <c r="F40" s="91">
        <f>D40*E40*B40</f>
        <v>16.200000000000003</v>
      </c>
      <c r="G40" s="14"/>
      <c r="H40" s="2"/>
      <c r="I40" s="2"/>
      <c r="J40" s="2"/>
      <c r="K40" s="2"/>
      <c r="L40" s="2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6" t="s">
        <v>101</v>
      </c>
      <c r="B41" s="6">
        <v>1</v>
      </c>
      <c r="C41" s="89" t="s">
        <v>106</v>
      </c>
      <c r="D41" s="90">
        <v>60</v>
      </c>
      <c r="E41" s="96">
        <v>0.05</v>
      </c>
      <c r="F41" s="91">
        <f>D41*E41*B41</f>
        <v>3</v>
      </c>
      <c r="G41" s="14"/>
      <c r="H41" s="2"/>
      <c r="I41" s="2"/>
      <c r="J41" s="2"/>
      <c r="K41" s="2"/>
      <c r="L41" s="2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5"/>
      <c r="B42" s="88"/>
      <c r="C42" s="89"/>
      <c r="D42" s="90" t="s">
        <v>109</v>
      </c>
      <c r="E42" s="95" t="s">
        <v>109</v>
      </c>
      <c r="F42" s="91"/>
      <c r="G42" s="14"/>
      <c r="H42" s="2"/>
      <c r="I42" s="2"/>
      <c r="J42" s="2"/>
      <c r="K42" s="2"/>
      <c r="L42" s="2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5" t="s">
        <v>33</v>
      </c>
      <c r="B43" s="85"/>
      <c r="C43" s="89" t="s">
        <v>14</v>
      </c>
      <c r="D43" s="89">
        <v>1</v>
      </c>
      <c r="E43" s="22">
        <v>0</v>
      </c>
      <c r="F43" s="95">
        <f>D43*E43</f>
        <v>0</v>
      </c>
      <c r="G43" s="14"/>
      <c r="H43" s="2"/>
      <c r="I43" s="2"/>
      <c r="J43" s="2"/>
      <c r="K43" s="2"/>
      <c r="L43" s="2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4" t="s">
        <v>34</v>
      </c>
      <c r="B44" s="85"/>
      <c r="C44" s="85"/>
      <c r="D44" s="85"/>
      <c r="E44" s="85"/>
      <c r="F44" s="86">
        <f>SUM(F6:F42)</f>
        <v>489.30616833770887</v>
      </c>
      <c r="G44" s="14"/>
      <c r="H44" s="2"/>
      <c r="I44" s="2"/>
      <c r="J44" s="2"/>
      <c r="K44" s="2"/>
      <c r="L44" s="2"/>
      <c r="M44" s="40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4" t="s">
        <v>35</v>
      </c>
      <c r="B45" s="84"/>
      <c r="C45" s="84"/>
      <c r="D45" s="84"/>
      <c r="E45" s="84"/>
      <c r="F45" s="87">
        <f>F3-F43-F44</f>
        <v>326.69383166229113</v>
      </c>
      <c r="G45" s="14"/>
      <c r="H45" s="2"/>
      <c r="I45" s="2"/>
      <c r="J45" s="2"/>
      <c r="K45" s="2"/>
      <c r="L45" s="2"/>
      <c r="M45" s="41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4" t="s">
        <v>36</v>
      </c>
      <c r="B46" s="85"/>
      <c r="C46" s="85"/>
      <c r="D46" s="85"/>
      <c r="E46" s="85"/>
      <c r="F46" s="85"/>
      <c r="G46" s="14"/>
      <c r="H46" s="2"/>
      <c r="I46" s="2"/>
      <c r="J46" s="2"/>
      <c r="K46" s="2"/>
      <c r="L46" s="2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5" t="s">
        <v>17</v>
      </c>
      <c r="B47" s="88"/>
      <c r="C47" s="89" t="s">
        <v>14</v>
      </c>
      <c r="D47" s="89">
        <v>1</v>
      </c>
      <c r="E47" s="90">
        <v>97.75</v>
      </c>
      <c r="F47" s="91">
        <f>D47*E47</f>
        <v>97.75</v>
      </c>
      <c r="G47" s="14"/>
      <c r="H47" s="2"/>
      <c r="I47" s="2"/>
      <c r="J47" s="2"/>
      <c r="K47" s="2"/>
      <c r="L47" s="2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5" t="s">
        <v>37</v>
      </c>
      <c r="B48" s="88"/>
      <c r="C48" s="89" t="s">
        <v>14</v>
      </c>
      <c r="D48" s="89">
        <v>1</v>
      </c>
      <c r="E48" s="90">
        <v>21.17</v>
      </c>
      <c r="F48" s="91">
        <f>D48*E48</f>
        <v>21.17</v>
      </c>
      <c r="G48" s="14"/>
      <c r="H48" s="2"/>
      <c r="I48" s="2"/>
      <c r="J48" s="2"/>
      <c r="K48" s="2"/>
      <c r="L48" s="2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5" t="s">
        <v>102</v>
      </c>
      <c r="B49" s="88"/>
      <c r="C49" s="89" t="s">
        <v>14</v>
      </c>
      <c r="D49" s="89">
        <v>1</v>
      </c>
      <c r="E49" s="90">
        <v>4.8899999999999997</v>
      </c>
      <c r="F49" s="91">
        <f>D49*E49</f>
        <v>4.8899999999999997</v>
      </c>
      <c r="G49" s="16"/>
      <c r="H49" s="2"/>
      <c r="I49" s="2"/>
      <c r="J49" s="2"/>
      <c r="K49" s="2"/>
      <c r="L49" s="2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4" t="s">
        <v>38</v>
      </c>
      <c r="B50" s="85"/>
      <c r="C50" s="85"/>
      <c r="D50" s="85"/>
      <c r="E50" s="85"/>
      <c r="F50" s="86">
        <f>SUM(F47:F49)</f>
        <v>123.81</v>
      </c>
      <c r="G50" s="14"/>
      <c r="H50" s="2"/>
      <c r="I50" s="2"/>
      <c r="J50" s="2"/>
      <c r="K50" s="2"/>
      <c r="L50" s="2"/>
      <c r="M50" s="40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4" t="s">
        <v>39</v>
      </c>
      <c r="B51" s="84"/>
      <c r="C51" s="84"/>
      <c r="D51" s="84"/>
      <c r="E51" s="84"/>
      <c r="F51" s="87">
        <f>F44+F50</f>
        <v>613.11616833770881</v>
      </c>
      <c r="G51" s="14"/>
      <c r="H51" s="2"/>
      <c r="I51" s="2"/>
      <c r="J51" s="2"/>
      <c r="K51" s="2"/>
      <c r="L51" s="2"/>
      <c r="M51" s="41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2" t="s">
        <v>40</v>
      </c>
      <c r="B52" s="92"/>
      <c r="C52" s="92"/>
      <c r="D52" s="92"/>
      <c r="E52" s="92"/>
      <c r="F52" s="93">
        <f>F3-F43-F51</f>
        <v>202.88383166229119</v>
      </c>
      <c r="G52" s="29"/>
      <c r="H52" s="2"/>
      <c r="I52" s="2"/>
      <c r="J52" s="2"/>
      <c r="K52" s="2"/>
      <c r="L52" s="2"/>
      <c r="M52" s="41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4"/>
      <c r="B53" s="94"/>
      <c r="C53" s="94"/>
      <c r="D53" s="94"/>
      <c r="E53" s="94"/>
      <c r="F53" s="94"/>
      <c r="G53" s="15"/>
      <c r="H53" s="2"/>
      <c r="I53" s="2"/>
      <c r="J53" s="2"/>
      <c r="K53" s="2"/>
      <c r="L53" s="2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5" t="s">
        <v>103</v>
      </c>
      <c r="B54" s="85"/>
      <c r="C54" s="89"/>
      <c r="D54" s="89"/>
      <c r="E54" s="90"/>
      <c r="F54" s="95"/>
      <c r="G54" s="14"/>
      <c r="H54" s="2"/>
      <c r="I54" s="2"/>
      <c r="J54" s="2"/>
      <c r="K54" s="2"/>
      <c r="L54" s="2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5" t="s">
        <v>104</v>
      </c>
      <c r="B55" s="85"/>
      <c r="C55" s="89"/>
      <c r="D55" s="89"/>
      <c r="E55" s="90"/>
      <c r="F55" s="95"/>
      <c r="G55" s="14"/>
      <c r="H55" s="2"/>
      <c r="I55" s="2"/>
      <c r="J55" s="2"/>
      <c r="K55" s="2"/>
      <c r="L55" s="2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5" t="s">
        <v>105</v>
      </c>
      <c r="B56" s="84"/>
      <c r="C56" s="84"/>
      <c r="D56" s="84"/>
      <c r="E56" s="84"/>
      <c r="F56" s="87"/>
      <c r="G56" s="14"/>
      <c r="H56" s="12"/>
      <c r="I56" s="12"/>
      <c r="J56" s="12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5"/>
      <c r="B57" s="84"/>
      <c r="C57" s="84"/>
      <c r="D57" s="84"/>
      <c r="E57" s="84"/>
      <c r="F57" s="87"/>
      <c r="G57" s="10"/>
      <c r="H57" s="12"/>
      <c r="I57" s="12"/>
      <c r="J57" s="12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9"/>
      <c r="B58" s="110"/>
      <c r="C58" s="110"/>
      <c r="D58" s="110"/>
      <c r="E58" s="110"/>
      <c r="F58" s="111"/>
      <c r="G58" s="112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2"/>
      <c r="B59" s="42"/>
      <c r="C59" s="42"/>
      <c r="D59" s="42"/>
      <c r="E59" s="42"/>
      <c r="F59" s="4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2"/>
      <c r="B60" s="42"/>
      <c r="C60" s="42"/>
      <c r="D60" s="42"/>
      <c r="E60" s="42"/>
      <c r="F60" s="4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2021-11-22T03:49:56Z</dcterms:created>
  <dcterms:modified xsi:type="dcterms:W3CDTF">2022-11-16T19:32:59Z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2022-11-16T19:32:47Z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020df1fe-9291-452f-a8fa-18cf1f69765a</vt:lpwstr>
  </property>
  <property fmtid="{D5CDD505-2E9C-101B-9397-08002B2CF9AE}" pid="8" name="MSIP_Label_0570d0e1-5e3d-4557-a9f8-84d8494b9cc8_ContentBits">
    <vt:lpwstr>0</vt:lpwstr>
  </property>
</Properties>
</file>